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55" windowWidth="11355" windowHeight="8115" activeTab="0"/>
  </bookViews>
  <sheets>
    <sheet name="2021-23" sheetId="1" r:id="rId1"/>
    <sheet name="Лист3" sheetId="2" r:id="rId2"/>
  </sheets>
  <definedNames>
    <definedName name="OLE_LINK1" localSheetId="0">'2021-23'!#REF!</definedName>
    <definedName name="_xlnm.Print_Titles" localSheetId="0">'2021-23'!$4:$5</definedName>
  </definedNames>
  <calcPr fullCalcOnLoad="1"/>
</workbook>
</file>

<file path=xl/comments1.xml><?xml version="1.0" encoding="utf-8"?>
<comments xmlns="http://schemas.openxmlformats.org/spreadsheetml/2006/main">
  <authors>
    <author>Нефляшева Мариет Аскеровна</author>
  </authors>
  <commentList>
    <comment ref="D62" authorId="0">
      <text>
        <r>
          <rPr>
            <b/>
            <sz val="9"/>
            <rFont val="Tahoma"/>
            <family val="2"/>
          </rPr>
          <t>Нефляшева Мариет Аскеровна:</t>
        </r>
        <r>
          <rPr>
            <sz val="9"/>
            <rFont val="Tahoma"/>
            <family val="2"/>
          </rPr>
          <t xml:space="preserve">
из статистики</t>
        </r>
      </text>
    </comment>
  </commentList>
</comments>
</file>

<file path=xl/sharedStrings.xml><?xml version="1.0" encoding="utf-8"?>
<sst xmlns="http://schemas.openxmlformats.org/spreadsheetml/2006/main" count="168" uniqueCount="114">
  <si>
    <t xml:space="preserve">Производство промышленной продукции по г. Майкопу в натуральном выражении </t>
  </si>
  <si>
    <t>Ед.</t>
  </si>
  <si>
    <t>изм.</t>
  </si>
  <si>
    <t>факт</t>
  </si>
  <si>
    <t>2015г.</t>
  </si>
  <si>
    <t>оценка</t>
  </si>
  <si>
    <t>1 в.</t>
  </si>
  <si>
    <t>2 в.</t>
  </si>
  <si>
    <t>Электроэнергия</t>
  </si>
  <si>
    <t>млн. кВт. час</t>
  </si>
  <si>
    <t>Теплоэнергия</t>
  </si>
  <si>
    <t>тыс. Гкал.</t>
  </si>
  <si>
    <t>ОАО АТЭК «Майкопские тепловые сети»</t>
  </si>
  <si>
    <t>Прочие</t>
  </si>
  <si>
    <t>млн. м3</t>
  </si>
  <si>
    <t>тыс. т</t>
  </si>
  <si>
    <t>Пиломатериалы</t>
  </si>
  <si>
    <t>тыс. м3</t>
  </si>
  <si>
    <t>Индивидуальные предприниматели</t>
  </si>
  <si>
    <t>Картон и бумага</t>
  </si>
  <si>
    <t>Ящики из картона</t>
  </si>
  <si>
    <t>тыс. м2</t>
  </si>
  <si>
    <t xml:space="preserve">Кирпич  строительный </t>
  </si>
  <si>
    <t>млн. усл. кирпича</t>
  </si>
  <si>
    <t>Материалы строительные нерудные</t>
  </si>
  <si>
    <t>Манипуляторы</t>
  </si>
  <si>
    <t>шт.</t>
  </si>
  <si>
    <t>Комбайны кормоуборочные</t>
  </si>
  <si>
    <t>Паркет</t>
  </si>
  <si>
    <t>Мешки полиэтиленовые</t>
  </si>
  <si>
    <t>Тыс. шт.</t>
  </si>
  <si>
    <t>Мясо, вкл. субпродукты 1 кат.</t>
  </si>
  <si>
    <t>тонн</t>
  </si>
  <si>
    <t>Колбасные изделия</t>
  </si>
  <si>
    <t>Цельномолочная прод.</t>
  </si>
  <si>
    <t>ЗАО Молкомбинат</t>
  </si>
  <si>
    <t>Масло животное</t>
  </si>
  <si>
    <t>Масло сливочное</t>
  </si>
  <si>
    <t>Спреды</t>
  </si>
  <si>
    <t>ОП ООО Тандер</t>
  </si>
  <si>
    <t>туб.</t>
  </si>
  <si>
    <t>ООО «Комплекс Агро»</t>
  </si>
  <si>
    <t>Хлеб и хлебобулочные изделия</t>
  </si>
  <si>
    <t>тыс. полулит.</t>
  </si>
  <si>
    <t>ООО МПК Пивзавод «Майкопский»</t>
  </si>
  <si>
    <t>ООО Питейный дом</t>
  </si>
  <si>
    <t>Водка и ликеро – водочные изд.</t>
  </si>
  <si>
    <t>тыс. дал.</t>
  </si>
  <si>
    <t>ООО ТД Виктория</t>
  </si>
  <si>
    <t xml:space="preserve">Вина </t>
  </si>
  <si>
    <t>Вина фруктовые столовые 8,5-15%</t>
  </si>
  <si>
    <t>ООО ТД «Виктория»</t>
  </si>
  <si>
    <t>Винные напитки с добавлением этилового спирта</t>
  </si>
  <si>
    <t>Винные напитки без  добавления этилового спирта</t>
  </si>
  <si>
    <t>Пиво</t>
  </si>
  <si>
    <t>ООО МПК - Пивзавод Майкопский</t>
  </si>
  <si>
    <t>ООО Майкопское пиво</t>
  </si>
  <si>
    <t>ООО Майкопский пивзавод «Конкорд»</t>
  </si>
  <si>
    <t xml:space="preserve">ООО МПК Пивзавод </t>
  </si>
  <si>
    <t>ООО Лимонадная фабрика/малые</t>
  </si>
  <si>
    <t xml:space="preserve">     Продукция пищевой и перерабатывающей промышленности</t>
  </si>
  <si>
    <t xml:space="preserve"> </t>
  </si>
  <si>
    <t>Руководитель Комитета по экономике</t>
  </si>
  <si>
    <t>Галда Н. Н.</t>
  </si>
  <si>
    <t>Нефляшева М. А. 52-35-31</t>
  </si>
  <si>
    <t>Сыворотка</t>
  </si>
  <si>
    <t>тыс. т.</t>
  </si>
  <si>
    <t>прочие</t>
  </si>
  <si>
    <t>Щепа технологическая</t>
  </si>
  <si>
    <t>ООО «ЛЗП»</t>
  </si>
  <si>
    <t>Полуцеллюлоза</t>
  </si>
  <si>
    <t>Гофрокартон товарный</t>
  </si>
  <si>
    <t>ООО «Бемхолдинг»</t>
  </si>
  <si>
    <t>Крученные и плетенные изделия (шпагаты и т.д.)</t>
  </si>
  <si>
    <t>ЗАО Шпагатная фабрика</t>
  </si>
  <si>
    <t>Индивидуальные предприниматели/ микропредпр</t>
  </si>
  <si>
    <t>ООО ЮПК. ДСЗ «Ханский», ООО Майкопнеруд/малые и микро предприятия</t>
  </si>
  <si>
    <t xml:space="preserve">Виноматериалы столовые </t>
  </si>
  <si>
    <t>Виноматериалы столовые плодовые</t>
  </si>
  <si>
    <t>Сыры, продукты сырные и творог</t>
  </si>
  <si>
    <t>ООО Лимонадная фабрика/прочие малые</t>
  </si>
  <si>
    <t>Малые предприятия/Индивидуальные предприниматели</t>
  </si>
  <si>
    <t>ООО Картонтара</t>
  </si>
  <si>
    <t>ОАО "Зарем"</t>
  </si>
  <si>
    <t>Газ естественный (добыча)</t>
  </si>
  <si>
    <t>Газовый конденсат (добыча)</t>
  </si>
  <si>
    <t>ООО "Майкопский Машзавод"</t>
  </si>
  <si>
    <t>ООО "Картонтара"</t>
  </si>
  <si>
    <t>ООО "Лукойл-Экоэнерго" (Майкопская ГЭС)</t>
  </si>
  <si>
    <t>ООО "Эко-Паркет"</t>
  </si>
  <si>
    <t>Малые и микро предприятия</t>
  </si>
  <si>
    <t>Консервы всего</t>
  </si>
  <si>
    <t>ЗАО Молкомбинат "Адыгейский"</t>
  </si>
  <si>
    <t xml:space="preserve">                        Производство продукции производственно-технического назначения</t>
  </si>
  <si>
    <t>крупные и средние</t>
  </si>
  <si>
    <t>Каневское ГПУ</t>
  </si>
  <si>
    <t>Бетон</t>
  </si>
  <si>
    <t>Изделия мучные кондитерские, торты и пирожные недлительного хранения</t>
  </si>
  <si>
    <t>Смеси асфальтобетонные дорожные, аэродромные и асфальтобетон горячий</t>
  </si>
  <si>
    <t>т.</t>
  </si>
  <si>
    <t>Редукторы</t>
  </si>
  <si>
    <t>Малые и микро предприятия / Индивидуальные предприниматели</t>
  </si>
  <si>
    <t>АО ДСУ-3/крупные и средние предприятия</t>
  </si>
  <si>
    <t>2022 (прогноз)</t>
  </si>
  <si>
    <t>микропредприятия</t>
  </si>
  <si>
    <t>малые и микропредпр. (в т.ч. ИП)</t>
  </si>
  <si>
    <t>ПАО "Зарем"</t>
  </si>
  <si>
    <t>2023 (прогноз)</t>
  </si>
  <si>
    <t xml:space="preserve">2024 (прогноз) </t>
  </si>
  <si>
    <t>МПП "Киево-Жураки"</t>
  </si>
  <si>
    <t>Питьевая вода</t>
  </si>
  <si>
    <t>Минеральные воды</t>
  </si>
  <si>
    <t>ООО Лимонадная фабрика</t>
  </si>
  <si>
    <t>Безалкогольные напитки, квас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</si>
</sst>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=-999999999999]&quot;...&quot;;General"/>
  </numFmts>
  <fonts count="54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50" fillId="0" borderId="0" xfId="0" applyFont="1" applyAlignment="1">
      <alignment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PageLayoutView="0" workbookViewId="0" topLeftCell="A1">
      <pane xSplit="1" ySplit="4" topLeftCell="B8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12" sqref="M112"/>
    </sheetView>
  </sheetViews>
  <sheetFormatPr defaultColWidth="9.00390625" defaultRowHeight="12.75"/>
  <cols>
    <col min="1" max="1" width="27.25390625" style="0" customWidth="1"/>
    <col min="2" max="2" width="9.625" style="0" customWidth="1"/>
    <col min="3" max="3" width="9.375" style="0" hidden="1" customWidth="1"/>
    <col min="4" max="4" width="10.25390625" style="0" hidden="1" customWidth="1"/>
    <col min="5" max="5" width="10.00390625" style="0" customWidth="1"/>
    <col min="6" max="7" width="10.125" style="0" customWidth="1"/>
    <col min="8" max="8" width="9.75390625" style="0" bestFit="1" customWidth="1"/>
    <col min="9" max="9" width="9.375" style="0" bestFit="1" customWidth="1"/>
    <col min="10" max="10" width="10.125" style="0" customWidth="1"/>
    <col min="11" max="11" width="10.75390625" style="0" customWidth="1"/>
    <col min="12" max="12" width="11.375" style="0" customWidth="1"/>
    <col min="13" max="13" width="12.25390625" style="0" customWidth="1"/>
  </cols>
  <sheetData>
    <row r="1" ht="3.75" customHeight="1">
      <c r="A1" s="1"/>
    </row>
    <row r="2" spans="1:13" ht="18.7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2" ht="13.5">
      <c r="A3" s="45" t="s">
        <v>93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3" ht="15" customHeight="1">
      <c r="A4" s="41"/>
      <c r="B4" s="3" t="s">
        <v>1</v>
      </c>
      <c r="C4" s="3">
        <v>2014</v>
      </c>
      <c r="D4" s="3" t="s">
        <v>4</v>
      </c>
      <c r="E4" s="31">
        <v>2019</v>
      </c>
      <c r="F4" s="31">
        <v>2020</v>
      </c>
      <c r="G4" s="31">
        <v>2021</v>
      </c>
      <c r="H4" s="42" t="s">
        <v>103</v>
      </c>
      <c r="I4" s="43"/>
      <c r="J4" s="42" t="s">
        <v>107</v>
      </c>
      <c r="K4" s="43"/>
      <c r="L4" s="44" t="s">
        <v>108</v>
      </c>
      <c r="M4" s="44"/>
    </row>
    <row r="5" spans="1:13" ht="15.75">
      <c r="A5" s="41"/>
      <c r="B5" s="3" t="s">
        <v>2</v>
      </c>
      <c r="C5" s="3" t="s">
        <v>3</v>
      </c>
      <c r="D5" s="3" t="s">
        <v>3</v>
      </c>
      <c r="E5" s="3" t="s">
        <v>3</v>
      </c>
      <c r="F5" s="3" t="s">
        <v>3</v>
      </c>
      <c r="G5" s="3" t="s">
        <v>5</v>
      </c>
      <c r="H5" s="3" t="s">
        <v>6</v>
      </c>
      <c r="I5" s="3" t="s">
        <v>7</v>
      </c>
      <c r="J5" s="3" t="s">
        <v>6</v>
      </c>
      <c r="K5" s="3" t="s">
        <v>7</v>
      </c>
      <c r="L5" s="32" t="s">
        <v>6</v>
      </c>
      <c r="M5" s="32" t="s">
        <v>7</v>
      </c>
    </row>
    <row r="6" spans="1:13" ht="33" customHeight="1">
      <c r="A6" s="4" t="s">
        <v>8</v>
      </c>
      <c r="B6" s="5" t="s">
        <v>9</v>
      </c>
      <c r="C6" s="5">
        <v>70.9</v>
      </c>
      <c r="D6" s="5">
        <f>D7+D8+D9+D10+D11</f>
        <v>66.439</v>
      </c>
      <c r="E6" s="5">
        <f>E7+E8+E9+E10+E11</f>
        <v>76.91</v>
      </c>
      <c r="F6" s="5">
        <f>F7+F8+F9+F10+F11</f>
        <v>68.044</v>
      </c>
      <c r="G6" s="5">
        <f>G7+G8+G9+G10+G11</f>
        <v>73.15299999999999</v>
      </c>
      <c r="H6" s="5">
        <f aca="true" t="shared" si="0" ref="H6:M6">H7+H8+H9+H10+H11</f>
        <v>64.582</v>
      </c>
      <c r="I6" s="5">
        <f t="shared" si="0"/>
        <v>64.582</v>
      </c>
      <c r="J6" s="5">
        <f t="shared" si="0"/>
        <v>64.582</v>
      </c>
      <c r="K6" s="5">
        <f t="shared" si="0"/>
        <v>64.582</v>
      </c>
      <c r="L6" s="5">
        <f t="shared" si="0"/>
        <v>64.582</v>
      </c>
      <c r="M6" s="5">
        <f t="shared" si="0"/>
        <v>64.582</v>
      </c>
    </row>
    <row r="7" spans="1:13" ht="31.5">
      <c r="A7" s="2" t="s">
        <v>88</v>
      </c>
      <c r="B7" s="3"/>
      <c r="C7" s="3">
        <v>33.1</v>
      </c>
      <c r="D7" s="3">
        <v>35.01</v>
      </c>
      <c r="E7" s="3">
        <v>47.44</v>
      </c>
      <c r="F7" s="3">
        <v>38.07</v>
      </c>
      <c r="G7" s="3">
        <v>42.6</v>
      </c>
      <c r="H7" s="3">
        <v>36</v>
      </c>
      <c r="I7" s="3">
        <v>36</v>
      </c>
      <c r="J7" s="3">
        <v>36</v>
      </c>
      <c r="K7" s="3">
        <v>36</v>
      </c>
      <c r="L7" s="3">
        <v>36</v>
      </c>
      <c r="M7" s="3">
        <v>36</v>
      </c>
    </row>
    <row r="8" spans="1:13" ht="15.75" hidden="1">
      <c r="A8" s="2"/>
      <c r="B8" s="3"/>
      <c r="C8" s="3">
        <v>2.2</v>
      </c>
      <c r="D8" s="3">
        <v>2.529</v>
      </c>
      <c r="E8" s="3"/>
      <c r="F8" s="3"/>
      <c r="G8" s="3"/>
      <c r="H8" s="3"/>
      <c r="I8" s="3"/>
      <c r="J8" s="3"/>
      <c r="K8" s="3"/>
      <c r="L8" s="3"/>
      <c r="M8" s="3"/>
    </row>
    <row r="9" spans="1:13" ht="15.75">
      <c r="A9" s="2" t="s">
        <v>87</v>
      </c>
      <c r="B9" s="3"/>
      <c r="C9" s="3">
        <v>35.6</v>
      </c>
      <c r="D9" s="3">
        <v>28.9</v>
      </c>
      <c r="E9" s="3">
        <v>27.2</v>
      </c>
      <c r="F9" s="3">
        <v>27.272</v>
      </c>
      <c r="G9" s="3">
        <v>27.833</v>
      </c>
      <c r="H9" s="3">
        <v>25.862</v>
      </c>
      <c r="I9" s="3">
        <v>25.862</v>
      </c>
      <c r="J9" s="3">
        <v>25.862</v>
      </c>
      <c r="K9" s="3">
        <v>25.862</v>
      </c>
      <c r="L9" s="3">
        <v>25.862</v>
      </c>
      <c r="M9" s="3">
        <v>25.862</v>
      </c>
    </row>
    <row r="10" spans="1:13" ht="15.75">
      <c r="A10" s="2" t="s">
        <v>67</v>
      </c>
      <c r="B10" s="3"/>
      <c r="C10" s="3"/>
      <c r="D10" s="3"/>
      <c r="E10" s="3">
        <v>2.27</v>
      </c>
      <c r="F10" s="3">
        <v>2.702</v>
      </c>
      <c r="G10" s="3">
        <v>2.72</v>
      </c>
      <c r="H10" s="3">
        <v>2.72</v>
      </c>
      <c r="I10" s="3">
        <v>2.72</v>
      </c>
      <c r="J10" s="3">
        <v>2.72</v>
      </c>
      <c r="K10" s="3">
        <v>2.72</v>
      </c>
      <c r="L10" s="3">
        <v>2.72</v>
      </c>
      <c r="M10" s="3">
        <v>2.72</v>
      </c>
    </row>
    <row r="11" spans="1:13" ht="15.75" hidden="1">
      <c r="A11" s="2" t="s">
        <v>13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3.75" customHeight="1">
      <c r="A12" s="4" t="s">
        <v>10</v>
      </c>
      <c r="B12" s="5" t="s">
        <v>11</v>
      </c>
      <c r="C12" s="5">
        <v>577.18</v>
      </c>
      <c r="D12" s="5">
        <v>565.675</v>
      </c>
      <c r="E12" s="5">
        <f>E13+E14+E15</f>
        <v>546.204</v>
      </c>
      <c r="F12" s="5">
        <f>F13+F14+F15</f>
        <v>565.997</v>
      </c>
      <c r="G12" s="5">
        <f>G13+G14+G15</f>
        <v>615.14</v>
      </c>
      <c r="H12" s="5">
        <f aca="true" t="shared" si="1" ref="H12:M12">H13+H14+H15</f>
        <v>613.113</v>
      </c>
      <c r="I12" s="5">
        <f t="shared" si="1"/>
        <v>613.113</v>
      </c>
      <c r="J12" s="5">
        <f t="shared" si="1"/>
        <v>612.686</v>
      </c>
      <c r="K12" s="5">
        <f t="shared" si="1"/>
        <v>612.686</v>
      </c>
      <c r="L12" s="5">
        <f t="shared" si="1"/>
        <v>612.568</v>
      </c>
      <c r="M12" s="5">
        <f t="shared" si="1"/>
        <v>612.568</v>
      </c>
    </row>
    <row r="13" spans="1:13" ht="31.5">
      <c r="A13" s="2" t="s">
        <v>12</v>
      </c>
      <c r="B13" s="3"/>
      <c r="C13" s="3">
        <v>305.6</v>
      </c>
      <c r="D13" s="3">
        <v>303.1</v>
      </c>
      <c r="E13" s="3">
        <v>295.546</v>
      </c>
      <c r="F13" s="3">
        <v>307.363</v>
      </c>
      <c r="G13" s="3">
        <v>356.012</v>
      </c>
      <c r="H13" s="3">
        <v>356.012</v>
      </c>
      <c r="I13" s="3">
        <v>356.012</v>
      </c>
      <c r="J13" s="3">
        <v>356.012</v>
      </c>
      <c r="K13" s="3">
        <v>356.012</v>
      </c>
      <c r="L13" s="3">
        <v>356.012</v>
      </c>
      <c r="M13" s="3">
        <v>356.012</v>
      </c>
    </row>
    <row r="14" spans="1:13" ht="15.75">
      <c r="A14" s="2" t="s">
        <v>87</v>
      </c>
      <c r="B14" s="3"/>
      <c r="C14" s="3">
        <v>190.4</v>
      </c>
      <c r="D14" s="3">
        <v>183.2</v>
      </c>
      <c r="E14" s="3">
        <v>172.925</v>
      </c>
      <c r="F14" s="3">
        <v>176.807</v>
      </c>
      <c r="G14" s="3">
        <v>176.128</v>
      </c>
      <c r="H14" s="3">
        <v>174.101</v>
      </c>
      <c r="I14" s="3">
        <v>174.101</v>
      </c>
      <c r="J14" s="3">
        <v>173.674</v>
      </c>
      <c r="K14" s="3">
        <v>173.674</v>
      </c>
      <c r="L14" s="3">
        <v>173.556</v>
      </c>
      <c r="M14" s="3">
        <v>173.556</v>
      </c>
    </row>
    <row r="15" spans="1:13" ht="15.75">
      <c r="A15" s="2" t="s">
        <v>13</v>
      </c>
      <c r="B15" s="3"/>
      <c r="C15" s="3">
        <v>81.18</v>
      </c>
      <c r="D15" s="3">
        <v>79.375</v>
      </c>
      <c r="E15" s="3">
        <v>77.733</v>
      </c>
      <c r="F15" s="3">
        <v>81.827</v>
      </c>
      <c r="G15" s="3">
        <v>83</v>
      </c>
      <c r="H15" s="3">
        <v>83</v>
      </c>
      <c r="I15" s="3">
        <v>83</v>
      </c>
      <c r="J15" s="3">
        <v>83</v>
      </c>
      <c r="K15" s="3">
        <v>83</v>
      </c>
      <c r="L15" s="3">
        <v>83</v>
      </c>
      <c r="M15" s="3">
        <v>83</v>
      </c>
    </row>
    <row r="16" spans="1:13" ht="18.75" customHeight="1" hidden="1">
      <c r="A16" s="4" t="s">
        <v>84</v>
      </c>
      <c r="B16" s="5" t="s">
        <v>14</v>
      </c>
      <c r="C16" s="5">
        <v>6.7</v>
      </c>
      <c r="D16" s="5">
        <v>6.4</v>
      </c>
      <c r="E16" s="12">
        <v>0</v>
      </c>
      <c r="F16" s="12">
        <v>0</v>
      </c>
      <c r="G16" s="12">
        <v>0</v>
      </c>
      <c r="H16" s="12">
        <f aca="true" t="shared" si="2" ref="H16:M16">H17</f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12">
        <f t="shared" si="2"/>
        <v>0</v>
      </c>
    </row>
    <row r="17" spans="1:13" ht="15.75" hidden="1">
      <c r="A17" s="2" t="s">
        <v>95</v>
      </c>
      <c r="B17" s="3"/>
      <c r="C17" s="3">
        <v>6.7</v>
      </c>
      <c r="D17" s="3">
        <v>6.4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8" customHeight="1" hidden="1">
      <c r="A18" s="4" t="s">
        <v>85</v>
      </c>
      <c r="B18" s="5" t="s">
        <v>15</v>
      </c>
      <c r="C18" s="5">
        <v>0.037</v>
      </c>
      <c r="D18" s="5">
        <v>0.033</v>
      </c>
      <c r="E18" s="12"/>
      <c r="F18" s="12"/>
      <c r="G18" s="12"/>
      <c r="H18" s="12">
        <f aca="true" t="shared" si="3" ref="H18:M18">H19</f>
        <v>0</v>
      </c>
      <c r="I18" s="12">
        <f t="shared" si="3"/>
        <v>0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</row>
    <row r="19" spans="1:13" ht="15.75" hidden="1">
      <c r="A19" s="2" t="s">
        <v>95</v>
      </c>
      <c r="B19" s="5"/>
      <c r="C19" s="3">
        <v>0.037</v>
      </c>
      <c r="D19" s="3">
        <v>0.033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20.25" customHeight="1">
      <c r="A20" s="4" t="s">
        <v>16</v>
      </c>
      <c r="B20" s="5" t="s">
        <v>17</v>
      </c>
      <c r="C20" s="5">
        <v>0</v>
      </c>
      <c r="D20" s="5">
        <v>0</v>
      </c>
      <c r="E20" s="12">
        <f aca="true" t="shared" si="4" ref="E20:M20">E21</f>
        <v>2.2</v>
      </c>
      <c r="F20" s="12">
        <f t="shared" si="4"/>
        <v>20.057</v>
      </c>
      <c r="G20" s="12">
        <f t="shared" si="4"/>
        <v>2.2</v>
      </c>
      <c r="H20" s="12">
        <f t="shared" si="4"/>
        <v>2.2</v>
      </c>
      <c r="I20" s="12">
        <f t="shared" si="4"/>
        <v>2.2</v>
      </c>
      <c r="J20" s="12">
        <f t="shared" si="4"/>
        <v>2.2</v>
      </c>
      <c r="K20" s="12">
        <f t="shared" si="4"/>
        <v>2.2</v>
      </c>
      <c r="L20" s="12">
        <f t="shared" si="4"/>
        <v>2.2</v>
      </c>
      <c r="M20" s="12">
        <f t="shared" si="4"/>
        <v>2.2</v>
      </c>
    </row>
    <row r="21" spans="1:13" ht="47.25">
      <c r="A21" s="2" t="s">
        <v>81</v>
      </c>
      <c r="B21" s="3"/>
      <c r="C21" s="3">
        <v>0</v>
      </c>
      <c r="D21" s="3">
        <v>0</v>
      </c>
      <c r="E21" s="3">
        <v>2.2</v>
      </c>
      <c r="F21" s="3">
        <v>20.057</v>
      </c>
      <c r="G21" s="3">
        <v>2.2</v>
      </c>
      <c r="H21" s="3">
        <v>2.2</v>
      </c>
      <c r="I21" s="3">
        <v>2.2</v>
      </c>
      <c r="J21" s="3">
        <v>2.2</v>
      </c>
      <c r="K21" s="3">
        <v>2.2</v>
      </c>
      <c r="L21" s="3">
        <v>2.2</v>
      </c>
      <c r="M21" s="3">
        <v>2.2</v>
      </c>
    </row>
    <row r="22" spans="1:13" ht="31.5">
      <c r="A22" s="4" t="s">
        <v>68</v>
      </c>
      <c r="B22" s="5" t="s">
        <v>17</v>
      </c>
      <c r="C22" s="3"/>
      <c r="D22" s="12">
        <f aca="true" t="shared" si="5" ref="D22:M22">D23</f>
        <v>0</v>
      </c>
      <c r="E22" s="12">
        <f t="shared" si="5"/>
        <v>86.18</v>
      </c>
      <c r="F22" s="12">
        <f t="shared" si="5"/>
        <v>79.368</v>
      </c>
      <c r="G22" s="12">
        <f t="shared" si="5"/>
        <v>80.1</v>
      </c>
      <c r="H22" s="12">
        <f t="shared" si="5"/>
        <v>80</v>
      </c>
      <c r="I22" s="12">
        <f t="shared" si="5"/>
        <v>80</v>
      </c>
      <c r="J22" s="12">
        <f t="shared" si="5"/>
        <v>80</v>
      </c>
      <c r="K22" s="12">
        <f t="shared" si="5"/>
        <v>80</v>
      </c>
      <c r="L22" s="12">
        <f t="shared" si="5"/>
        <v>80</v>
      </c>
      <c r="M22" s="12">
        <f t="shared" si="5"/>
        <v>80</v>
      </c>
    </row>
    <row r="23" spans="1:13" ht="15.75">
      <c r="A23" s="2" t="s">
        <v>69</v>
      </c>
      <c r="B23" s="3"/>
      <c r="C23" s="3"/>
      <c r="D23" s="3">
        <v>0</v>
      </c>
      <c r="E23" s="3">
        <v>86.18</v>
      </c>
      <c r="F23" s="3">
        <v>79.368</v>
      </c>
      <c r="G23" s="3">
        <v>80.1</v>
      </c>
      <c r="H23" s="3">
        <v>80</v>
      </c>
      <c r="I23" s="3">
        <v>80</v>
      </c>
      <c r="J23" s="3">
        <v>80</v>
      </c>
      <c r="K23" s="3">
        <v>80</v>
      </c>
      <c r="L23" s="3">
        <v>80</v>
      </c>
      <c r="M23" s="3">
        <v>80</v>
      </c>
    </row>
    <row r="24" spans="1:13" ht="21.75" customHeight="1">
      <c r="A24" s="4" t="s">
        <v>19</v>
      </c>
      <c r="B24" s="5" t="s">
        <v>15</v>
      </c>
      <c r="C24" s="5">
        <f>C25</f>
        <v>84.2</v>
      </c>
      <c r="D24" s="5">
        <f>D25</f>
        <v>0.0842</v>
      </c>
      <c r="E24" s="12">
        <f aca="true" t="shared" si="6" ref="E24:M24">E25</f>
        <v>87.2</v>
      </c>
      <c r="F24" s="12">
        <f t="shared" si="6"/>
        <v>87.8</v>
      </c>
      <c r="G24" s="12">
        <f t="shared" si="6"/>
        <v>87</v>
      </c>
      <c r="H24" s="12">
        <f t="shared" si="6"/>
        <v>87</v>
      </c>
      <c r="I24" s="12">
        <f t="shared" si="6"/>
        <v>87</v>
      </c>
      <c r="J24" s="12">
        <f t="shared" si="6"/>
        <v>87</v>
      </c>
      <c r="K24" s="12">
        <f t="shared" si="6"/>
        <v>87</v>
      </c>
      <c r="L24" s="12">
        <f t="shared" si="6"/>
        <v>87</v>
      </c>
      <c r="M24" s="12">
        <f t="shared" si="6"/>
        <v>87</v>
      </c>
    </row>
    <row r="25" spans="1:13" ht="15.75" customHeight="1">
      <c r="A25" s="2" t="s">
        <v>82</v>
      </c>
      <c r="B25" s="3"/>
      <c r="C25" s="3">
        <v>84.2</v>
      </c>
      <c r="D25" s="3">
        <v>0.0842</v>
      </c>
      <c r="E25" s="3">
        <v>87.2</v>
      </c>
      <c r="F25" s="3">
        <v>87.8</v>
      </c>
      <c r="G25" s="3">
        <v>87</v>
      </c>
      <c r="H25" s="3">
        <v>87</v>
      </c>
      <c r="I25" s="3">
        <v>87</v>
      </c>
      <c r="J25" s="3">
        <v>87</v>
      </c>
      <c r="K25" s="3">
        <v>87</v>
      </c>
      <c r="L25" s="3">
        <v>87</v>
      </c>
      <c r="M25" s="3">
        <v>87</v>
      </c>
    </row>
    <row r="26" spans="1:13" ht="20.25" customHeight="1">
      <c r="A26" s="4" t="s">
        <v>20</v>
      </c>
      <c r="B26" s="5" t="s">
        <v>21</v>
      </c>
      <c r="C26" s="6">
        <v>139611.46</v>
      </c>
      <c r="D26" s="5">
        <f>D27</f>
        <v>143892</v>
      </c>
      <c r="E26" s="12">
        <f>E27+E28</f>
        <v>169496.891</v>
      </c>
      <c r="F26" s="12">
        <f aca="true" t="shared" si="7" ref="F26:M26">F27+F28</f>
        <v>171169.048</v>
      </c>
      <c r="G26" s="12">
        <f t="shared" si="7"/>
        <v>167424</v>
      </c>
      <c r="H26" s="12">
        <f t="shared" si="7"/>
        <v>171900</v>
      </c>
      <c r="I26" s="12">
        <f t="shared" si="7"/>
        <v>171900</v>
      </c>
      <c r="J26" s="12">
        <f t="shared" si="7"/>
        <v>171900</v>
      </c>
      <c r="K26" s="12">
        <f t="shared" si="7"/>
        <v>171900</v>
      </c>
      <c r="L26" s="12">
        <f t="shared" si="7"/>
        <v>171900</v>
      </c>
      <c r="M26" s="12">
        <f t="shared" si="7"/>
        <v>171900</v>
      </c>
    </row>
    <row r="27" spans="1:13" ht="18.75" customHeight="1">
      <c r="A27" s="2" t="s">
        <v>82</v>
      </c>
      <c r="B27" s="3"/>
      <c r="C27" s="3">
        <v>133824</v>
      </c>
      <c r="D27" s="3">
        <v>143892</v>
      </c>
      <c r="E27" s="3">
        <v>164805</v>
      </c>
      <c r="F27" s="3">
        <v>166349</v>
      </c>
      <c r="G27" s="3">
        <v>162524</v>
      </c>
      <c r="H27" s="3">
        <v>167000</v>
      </c>
      <c r="I27" s="3">
        <v>167000</v>
      </c>
      <c r="J27" s="3">
        <v>167000</v>
      </c>
      <c r="K27" s="3">
        <v>167000</v>
      </c>
      <c r="L27" s="3">
        <v>167000</v>
      </c>
      <c r="M27" s="3">
        <v>167000</v>
      </c>
    </row>
    <row r="28" spans="1:13" ht="63.75" customHeight="1">
      <c r="A28" s="2" t="s">
        <v>101</v>
      </c>
      <c r="B28" s="3"/>
      <c r="C28" s="3">
        <v>1932.1</v>
      </c>
      <c r="D28" s="3">
        <v>0</v>
      </c>
      <c r="E28" s="3">
        <f>169496.891-E27</f>
        <v>4691.891000000003</v>
      </c>
      <c r="F28" s="3">
        <v>4820.048</v>
      </c>
      <c r="G28" s="3">
        <v>4900</v>
      </c>
      <c r="H28" s="3">
        <v>4900</v>
      </c>
      <c r="I28" s="3">
        <v>4900</v>
      </c>
      <c r="J28" s="3">
        <v>4900</v>
      </c>
      <c r="K28" s="3">
        <v>4900</v>
      </c>
      <c r="L28" s="3">
        <v>4900</v>
      </c>
      <c r="M28" s="3">
        <v>4900</v>
      </c>
    </row>
    <row r="29" spans="1:13" ht="21.75" customHeight="1" hidden="1">
      <c r="A29" s="2"/>
      <c r="B29" s="3"/>
      <c r="C29" s="3">
        <v>3855.36</v>
      </c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8" customHeight="1">
      <c r="A30" s="4" t="s">
        <v>71</v>
      </c>
      <c r="B30" s="5" t="s">
        <v>21</v>
      </c>
      <c r="C30" s="5">
        <v>35.2</v>
      </c>
      <c r="D30" s="5">
        <f>D31</f>
        <v>27600</v>
      </c>
      <c r="E30" s="12">
        <f aca="true" t="shared" si="8" ref="E30:M30">E31</f>
        <v>21060.819</v>
      </c>
      <c r="F30" s="12">
        <f t="shared" si="8"/>
        <v>21714</v>
      </c>
      <c r="G30" s="12">
        <f t="shared" si="8"/>
        <v>24208</v>
      </c>
      <c r="H30" s="12">
        <f t="shared" si="8"/>
        <v>19500</v>
      </c>
      <c r="I30" s="12">
        <f t="shared" si="8"/>
        <v>19500</v>
      </c>
      <c r="J30" s="12">
        <f t="shared" si="8"/>
        <v>19500</v>
      </c>
      <c r="K30" s="12">
        <f t="shared" si="8"/>
        <v>19500</v>
      </c>
      <c r="L30" s="12">
        <f t="shared" si="8"/>
        <v>19500</v>
      </c>
      <c r="M30" s="12">
        <f t="shared" si="8"/>
        <v>19500</v>
      </c>
    </row>
    <row r="31" spans="1:13" ht="21.75" customHeight="1">
      <c r="A31" s="2" t="s">
        <v>82</v>
      </c>
      <c r="B31" s="3"/>
      <c r="C31" s="3">
        <v>35.2</v>
      </c>
      <c r="D31" s="3">
        <v>27600</v>
      </c>
      <c r="E31" s="3">
        <v>21060.819</v>
      </c>
      <c r="F31" s="3">
        <v>21714</v>
      </c>
      <c r="G31" s="3">
        <v>24208</v>
      </c>
      <c r="H31" s="3">
        <v>19500</v>
      </c>
      <c r="I31" s="3">
        <v>19500</v>
      </c>
      <c r="J31" s="3">
        <v>19500</v>
      </c>
      <c r="K31" s="3">
        <v>19500</v>
      </c>
      <c r="L31" s="3">
        <v>19500</v>
      </c>
      <c r="M31" s="3">
        <v>19500</v>
      </c>
    </row>
    <row r="32" spans="1:13" ht="18" customHeight="1">
      <c r="A32" s="4" t="s">
        <v>70</v>
      </c>
      <c r="B32" s="5" t="s">
        <v>66</v>
      </c>
      <c r="C32" s="5">
        <v>35.2</v>
      </c>
      <c r="D32" s="5">
        <v>37.4</v>
      </c>
      <c r="E32" s="12">
        <f aca="true" t="shared" si="9" ref="E32:M32">E33</f>
        <v>37.356</v>
      </c>
      <c r="F32" s="12">
        <f t="shared" si="9"/>
        <v>37.358</v>
      </c>
      <c r="G32" s="12">
        <f t="shared" si="9"/>
        <v>38.104</v>
      </c>
      <c r="H32" s="12">
        <f t="shared" si="9"/>
        <v>37.346</v>
      </c>
      <c r="I32" s="12">
        <f t="shared" si="9"/>
        <v>37.346</v>
      </c>
      <c r="J32" s="12">
        <f t="shared" si="9"/>
        <v>37.346</v>
      </c>
      <c r="K32" s="12">
        <f t="shared" si="9"/>
        <v>37.346</v>
      </c>
      <c r="L32" s="12">
        <f t="shared" si="9"/>
        <v>37.389</v>
      </c>
      <c r="M32" s="12">
        <f t="shared" si="9"/>
        <v>37.389</v>
      </c>
    </row>
    <row r="33" spans="1:13" ht="21.75" customHeight="1">
      <c r="A33" s="2" t="s">
        <v>82</v>
      </c>
      <c r="B33" s="3"/>
      <c r="C33" s="3">
        <v>35.2</v>
      </c>
      <c r="D33" s="3">
        <v>37.4</v>
      </c>
      <c r="E33" s="3">
        <v>37.356</v>
      </c>
      <c r="F33" s="3">
        <v>37.358</v>
      </c>
      <c r="G33" s="3">
        <v>38.104</v>
      </c>
      <c r="H33" s="3">
        <v>37.346</v>
      </c>
      <c r="I33" s="3">
        <v>37.346</v>
      </c>
      <c r="J33" s="3">
        <v>37.346</v>
      </c>
      <c r="K33" s="3">
        <v>37.346</v>
      </c>
      <c r="L33" s="3">
        <v>37.389</v>
      </c>
      <c r="M33" s="3">
        <v>37.389</v>
      </c>
    </row>
    <row r="34" spans="1:13" ht="23.25" customHeight="1" hidden="1">
      <c r="A34" s="4" t="s">
        <v>22</v>
      </c>
      <c r="B34" s="7" t="s">
        <v>23</v>
      </c>
      <c r="C34" s="5">
        <v>0</v>
      </c>
      <c r="D34" s="5">
        <v>0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33.75" customHeight="1" hidden="1">
      <c r="A35" s="2" t="s">
        <v>18</v>
      </c>
      <c r="B35" s="7"/>
      <c r="C35" s="3">
        <v>0</v>
      </c>
      <c r="D35" s="3">
        <v>0</v>
      </c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4" t="s">
        <v>98</v>
      </c>
      <c r="B36" s="5" t="s">
        <v>99</v>
      </c>
      <c r="C36" s="5"/>
      <c r="D36" s="5"/>
      <c r="E36" s="5">
        <v>109513.7</v>
      </c>
      <c r="F36" s="5">
        <v>100088.41</v>
      </c>
      <c r="G36" s="5">
        <v>101000</v>
      </c>
      <c r="H36" s="5">
        <v>101000</v>
      </c>
      <c r="I36" s="5">
        <v>101000</v>
      </c>
      <c r="J36" s="5">
        <v>101000</v>
      </c>
      <c r="K36" s="5">
        <v>101000</v>
      </c>
      <c r="L36" s="5">
        <v>101000</v>
      </c>
      <c r="M36" s="5">
        <v>101000</v>
      </c>
    </row>
    <row r="37" spans="1:13" ht="18.75" customHeight="1" hidden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.75" hidden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.75" hidden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3" customHeight="1">
      <c r="A40" s="4" t="s">
        <v>24</v>
      </c>
      <c r="B40" s="5" t="s">
        <v>17</v>
      </c>
      <c r="C40" s="33">
        <v>518.49</v>
      </c>
      <c r="D40" s="33">
        <v>505.434</v>
      </c>
      <c r="E40" s="5">
        <f>E41+E42</f>
        <v>2417.05</v>
      </c>
      <c r="F40" s="5">
        <f aca="true" t="shared" si="10" ref="F40:M40">F41+F42</f>
        <v>1271.616</v>
      </c>
      <c r="G40" s="5">
        <f t="shared" si="10"/>
        <v>1270</v>
      </c>
      <c r="H40" s="5">
        <f t="shared" si="10"/>
        <v>1270</v>
      </c>
      <c r="I40" s="5">
        <f t="shared" si="10"/>
        <v>1270</v>
      </c>
      <c r="J40" s="5">
        <f t="shared" si="10"/>
        <v>700</v>
      </c>
      <c r="K40" s="5">
        <f t="shared" si="10"/>
        <v>750</v>
      </c>
      <c r="L40" s="5">
        <f t="shared" si="10"/>
        <v>389</v>
      </c>
      <c r="M40" s="5">
        <f t="shared" si="10"/>
        <v>433</v>
      </c>
    </row>
    <row r="41" spans="1:13" ht="30" customHeight="1" hidden="1">
      <c r="A41" s="2" t="s">
        <v>102</v>
      </c>
      <c r="B41" s="34"/>
      <c r="C41" s="34">
        <v>17.5</v>
      </c>
      <c r="D41" s="34">
        <v>15.4</v>
      </c>
      <c r="E41" s="3">
        <v>0</v>
      </c>
      <c r="F41" s="3"/>
      <c r="G41" s="3"/>
      <c r="H41" s="8"/>
      <c r="I41" s="8"/>
      <c r="J41" s="8"/>
      <c r="K41" s="8"/>
      <c r="L41" s="8"/>
      <c r="M41" s="8"/>
    </row>
    <row r="42" spans="1:13" ht="63">
      <c r="A42" s="2" t="s">
        <v>76</v>
      </c>
      <c r="B42" s="34"/>
      <c r="C42" s="34">
        <v>286</v>
      </c>
      <c r="D42" s="34">
        <v>490.03</v>
      </c>
      <c r="E42" s="3">
        <v>2417.05</v>
      </c>
      <c r="F42" s="3">
        <v>1271.616</v>
      </c>
      <c r="G42" s="3">
        <v>1270</v>
      </c>
      <c r="H42" s="8">
        <v>1270</v>
      </c>
      <c r="I42" s="8">
        <v>1270</v>
      </c>
      <c r="J42" s="8">
        <v>700</v>
      </c>
      <c r="K42" s="8">
        <v>750</v>
      </c>
      <c r="L42" s="8">
        <v>389</v>
      </c>
      <c r="M42" s="8">
        <v>433</v>
      </c>
    </row>
    <row r="43" spans="1:13" ht="18" customHeight="1">
      <c r="A43" s="4" t="s">
        <v>96</v>
      </c>
      <c r="B43" s="5" t="s">
        <v>17</v>
      </c>
      <c r="C43" s="5">
        <v>327</v>
      </c>
      <c r="D43" s="5">
        <v>272</v>
      </c>
      <c r="E43" s="12">
        <v>55.28</v>
      </c>
      <c r="F43" s="12">
        <v>63.17</v>
      </c>
      <c r="G43" s="12">
        <v>65</v>
      </c>
      <c r="H43" s="12">
        <v>65</v>
      </c>
      <c r="I43" s="12">
        <v>66</v>
      </c>
      <c r="J43" s="12">
        <v>66</v>
      </c>
      <c r="K43" s="12">
        <v>68</v>
      </c>
      <c r="L43" s="12">
        <v>70</v>
      </c>
      <c r="M43" s="12">
        <v>70</v>
      </c>
    </row>
    <row r="44" spans="1:13" ht="15.75" hidden="1">
      <c r="A44" s="4"/>
      <c r="B44" s="34"/>
      <c r="C44" s="34"/>
      <c r="D44" s="34"/>
      <c r="E44" s="3"/>
      <c r="F44" s="3"/>
      <c r="G44" s="3"/>
      <c r="H44" s="8"/>
      <c r="I44" s="8"/>
      <c r="J44" s="8"/>
      <c r="K44" s="8"/>
      <c r="L44" s="8"/>
      <c r="M44" s="8"/>
    </row>
    <row r="45" spans="1:13" ht="15.75" hidden="1">
      <c r="A45" s="2"/>
      <c r="B45" s="34"/>
      <c r="C45" s="34"/>
      <c r="D45" s="34"/>
      <c r="E45" s="3"/>
      <c r="F45" s="3"/>
      <c r="G45" s="3"/>
      <c r="H45" s="8"/>
      <c r="I45" s="8"/>
      <c r="J45" s="8"/>
      <c r="K45" s="8"/>
      <c r="L45" s="8"/>
      <c r="M45" s="8"/>
    </row>
    <row r="46" spans="1:13" ht="18" customHeight="1">
      <c r="A46" s="4" t="s">
        <v>25</v>
      </c>
      <c r="B46" s="5" t="s">
        <v>26</v>
      </c>
      <c r="C46" s="5">
        <v>327</v>
      </c>
      <c r="D46" s="5">
        <v>272</v>
      </c>
      <c r="E46" s="12">
        <f aca="true" t="shared" si="11" ref="E46:M46">E47</f>
        <v>479</v>
      </c>
      <c r="F46" s="12">
        <f t="shared" si="11"/>
        <v>259</v>
      </c>
      <c r="G46" s="12">
        <f t="shared" si="11"/>
        <v>290</v>
      </c>
      <c r="H46" s="12">
        <f t="shared" si="11"/>
        <v>480</v>
      </c>
      <c r="I46" s="12">
        <f t="shared" si="11"/>
        <v>504</v>
      </c>
      <c r="J46" s="12">
        <f t="shared" si="11"/>
        <v>480</v>
      </c>
      <c r="K46" s="12">
        <f t="shared" si="11"/>
        <v>540</v>
      </c>
      <c r="L46" s="12">
        <f t="shared" si="11"/>
        <v>480</v>
      </c>
      <c r="M46" s="12">
        <f t="shared" si="11"/>
        <v>540</v>
      </c>
    </row>
    <row r="47" spans="1:13" ht="30.75" customHeight="1">
      <c r="A47" s="2" t="s">
        <v>86</v>
      </c>
      <c r="B47" s="3"/>
      <c r="C47" s="3">
        <v>327</v>
      </c>
      <c r="D47" s="3">
        <v>272</v>
      </c>
      <c r="E47" s="3">
        <v>479</v>
      </c>
      <c r="F47" s="3">
        <v>259</v>
      </c>
      <c r="G47" s="3">
        <v>290</v>
      </c>
      <c r="H47" s="3">
        <v>480</v>
      </c>
      <c r="I47" s="3">
        <v>504</v>
      </c>
      <c r="J47" s="3">
        <v>480</v>
      </c>
      <c r="K47" s="3">
        <v>540</v>
      </c>
      <c r="L47" s="3">
        <v>480</v>
      </c>
      <c r="M47" s="3">
        <v>540</v>
      </c>
    </row>
    <row r="48" spans="1:13" ht="18" customHeight="1">
      <c r="A48" s="4" t="s">
        <v>100</v>
      </c>
      <c r="B48" s="5" t="s">
        <v>26</v>
      </c>
      <c r="C48" s="5">
        <v>1641</v>
      </c>
      <c r="D48" s="5">
        <f>D49</f>
        <v>1392</v>
      </c>
      <c r="E48" s="5">
        <f aca="true" t="shared" si="12" ref="E48:M48">E49</f>
        <v>870</v>
      </c>
      <c r="F48" s="5">
        <f t="shared" si="12"/>
        <v>640</v>
      </c>
      <c r="G48" s="5">
        <f t="shared" si="12"/>
        <v>660</v>
      </c>
      <c r="H48" s="5">
        <f t="shared" si="12"/>
        <v>871</v>
      </c>
      <c r="I48" s="5">
        <f t="shared" si="12"/>
        <v>872</v>
      </c>
      <c r="J48" s="5">
        <f t="shared" si="12"/>
        <v>899</v>
      </c>
      <c r="K48" s="5">
        <f t="shared" si="12"/>
        <v>917</v>
      </c>
      <c r="L48" s="5">
        <f t="shared" si="12"/>
        <v>941</v>
      </c>
      <c r="M48" s="5">
        <f t="shared" si="12"/>
        <v>979</v>
      </c>
    </row>
    <row r="49" spans="1:13" ht="20.25" customHeight="1">
      <c r="A49" s="2" t="s">
        <v>106</v>
      </c>
      <c r="B49" s="3"/>
      <c r="C49" s="3">
        <v>1641</v>
      </c>
      <c r="D49" s="3">
        <v>1392</v>
      </c>
      <c r="E49" s="3">
        <v>870</v>
      </c>
      <c r="F49" s="3">
        <v>640</v>
      </c>
      <c r="G49" s="3">
        <v>660</v>
      </c>
      <c r="H49" s="3">
        <v>871</v>
      </c>
      <c r="I49" s="3">
        <v>872</v>
      </c>
      <c r="J49" s="3">
        <v>899</v>
      </c>
      <c r="K49" s="3">
        <v>917</v>
      </c>
      <c r="L49" s="3">
        <v>941</v>
      </c>
      <c r="M49" s="3">
        <v>979</v>
      </c>
    </row>
    <row r="50" spans="1:13" ht="31.5" hidden="1">
      <c r="A50" s="4" t="s">
        <v>27</v>
      </c>
      <c r="B50" s="5" t="s">
        <v>26</v>
      </c>
      <c r="C50" s="5">
        <v>0</v>
      </c>
      <c r="D50" s="5">
        <v>0</v>
      </c>
      <c r="E50" s="12"/>
      <c r="F50" s="12"/>
      <c r="G50" s="12"/>
      <c r="H50" s="12">
        <f aca="true" t="shared" si="13" ref="H50:M50">H51</f>
        <v>0</v>
      </c>
      <c r="I50" s="12">
        <f t="shared" si="13"/>
        <v>0</v>
      </c>
      <c r="J50" s="12">
        <f t="shared" si="13"/>
        <v>0</v>
      </c>
      <c r="K50" s="12">
        <f t="shared" si="13"/>
        <v>0</v>
      </c>
      <c r="L50" s="12">
        <f t="shared" si="13"/>
        <v>0</v>
      </c>
      <c r="M50" s="12">
        <f t="shared" si="13"/>
        <v>0</v>
      </c>
    </row>
    <row r="51" spans="1:13" ht="17.25" customHeight="1" hidden="1">
      <c r="A51" s="2" t="s">
        <v>83</v>
      </c>
      <c r="B51" s="3"/>
      <c r="C51" s="3">
        <v>0</v>
      </c>
      <c r="D51" s="3">
        <v>0</v>
      </c>
      <c r="E51" s="3"/>
      <c r="F51" s="3"/>
      <c r="G51" s="3"/>
      <c r="H51" s="3"/>
      <c r="I51" s="3"/>
      <c r="J51" s="3"/>
      <c r="K51" s="3"/>
      <c r="L51" s="3"/>
      <c r="M51" s="3"/>
    </row>
    <row r="52" spans="1:13" ht="34.5" customHeight="1">
      <c r="A52" s="4" t="s">
        <v>73</v>
      </c>
      <c r="B52" s="5" t="s">
        <v>32</v>
      </c>
      <c r="C52" s="3"/>
      <c r="D52" s="5">
        <f>D53</f>
        <v>1177</v>
      </c>
      <c r="E52" s="5">
        <f>E53</f>
        <v>1205</v>
      </c>
      <c r="F52" s="5">
        <f>F53</f>
        <v>1099</v>
      </c>
      <c r="G52" s="5">
        <f>G53</f>
        <v>1100</v>
      </c>
      <c r="H52" s="5">
        <f aca="true" t="shared" si="14" ref="H52:M52">H53</f>
        <v>1100</v>
      </c>
      <c r="I52" s="5">
        <f t="shared" si="14"/>
        <v>1115</v>
      </c>
      <c r="J52" s="5">
        <f t="shared" si="14"/>
        <v>1115</v>
      </c>
      <c r="K52" s="5">
        <f t="shared" si="14"/>
        <v>1120</v>
      </c>
      <c r="L52" s="5">
        <f t="shared" si="14"/>
        <v>1130</v>
      </c>
      <c r="M52" s="5">
        <f t="shared" si="14"/>
        <v>1140</v>
      </c>
    </row>
    <row r="53" spans="1:13" ht="17.25" customHeight="1">
      <c r="A53" s="2" t="s">
        <v>74</v>
      </c>
      <c r="B53" s="3"/>
      <c r="C53" s="3"/>
      <c r="D53" s="3">
        <v>1177</v>
      </c>
      <c r="E53" s="3">
        <v>1205</v>
      </c>
      <c r="F53" s="3">
        <v>1099</v>
      </c>
      <c r="G53" s="3">
        <v>1100</v>
      </c>
      <c r="H53" s="3">
        <v>1100</v>
      </c>
      <c r="I53" s="3">
        <v>1115</v>
      </c>
      <c r="J53" s="3">
        <v>1115</v>
      </c>
      <c r="K53" s="3">
        <v>1120</v>
      </c>
      <c r="L53" s="3">
        <v>1130</v>
      </c>
      <c r="M53" s="3">
        <v>1140</v>
      </c>
    </row>
    <row r="54" spans="1:13" ht="15" customHeight="1">
      <c r="A54" s="4" t="s">
        <v>28</v>
      </c>
      <c r="B54" s="5" t="s">
        <v>21</v>
      </c>
      <c r="C54" s="5">
        <v>268.751</v>
      </c>
      <c r="D54" s="5">
        <f>D55+D57+D56</f>
        <v>295.735</v>
      </c>
      <c r="E54" s="5">
        <f>E55+E57+E56</f>
        <v>197.972</v>
      </c>
      <c r="F54" s="5">
        <f>F55+F57+F56</f>
        <v>194.309</v>
      </c>
      <c r="G54" s="5">
        <f>G55+G57+G56</f>
        <v>190</v>
      </c>
      <c r="H54" s="5">
        <f aca="true" t="shared" si="15" ref="H54:M54">H55+H57+H56</f>
        <v>180</v>
      </c>
      <c r="I54" s="5">
        <f t="shared" si="15"/>
        <v>180</v>
      </c>
      <c r="J54" s="5">
        <f t="shared" si="15"/>
        <v>180</v>
      </c>
      <c r="K54" s="5">
        <f t="shared" si="15"/>
        <v>180</v>
      </c>
      <c r="L54" s="5">
        <f t="shared" si="15"/>
        <v>180</v>
      </c>
      <c r="M54" s="5">
        <f t="shared" si="15"/>
        <v>180</v>
      </c>
    </row>
    <row r="55" spans="1:13" ht="15.75" hidden="1">
      <c r="A55" s="2" t="s">
        <v>89</v>
      </c>
      <c r="B55" s="3"/>
      <c r="C55" s="3"/>
      <c r="D55" s="3">
        <v>119.199</v>
      </c>
      <c r="E55" s="3"/>
      <c r="F55" s="3"/>
      <c r="G55" s="3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</row>
    <row r="56" spans="1:13" ht="31.5" customHeight="1">
      <c r="A56" s="2" t="s">
        <v>90</v>
      </c>
      <c r="B56" s="3"/>
      <c r="C56" s="3">
        <v>200.879</v>
      </c>
      <c r="D56" s="3">
        <v>127.708</v>
      </c>
      <c r="E56" s="3">
        <v>197.972</v>
      </c>
      <c r="F56" s="3">
        <v>194.309</v>
      </c>
      <c r="G56" s="3">
        <v>190</v>
      </c>
      <c r="H56" s="3">
        <v>180</v>
      </c>
      <c r="I56" s="3">
        <v>180</v>
      </c>
      <c r="J56" s="3">
        <v>180</v>
      </c>
      <c r="K56" s="3">
        <v>180</v>
      </c>
      <c r="L56" s="3">
        <v>180</v>
      </c>
      <c r="M56" s="3">
        <v>180</v>
      </c>
    </row>
    <row r="57" spans="1:13" ht="33.75" customHeight="1" hidden="1">
      <c r="A57" s="2" t="s">
        <v>18</v>
      </c>
      <c r="B57" s="3"/>
      <c r="C57" s="3">
        <v>67.872</v>
      </c>
      <c r="D57" s="3">
        <v>48.828</v>
      </c>
      <c r="E57" s="3"/>
      <c r="F57" s="3"/>
      <c r="G57" s="3"/>
      <c r="H57" s="3"/>
      <c r="I57" s="3"/>
      <c r="J57" s="3"/>
      <c r="K57" s="3"/>
      <c r="L57" s="3"/>
      <c r="M57" s="3"/>
    </row>
    <row r="58" spans="1:13" ht="33.75" customHeight="1" hidden="1">
      <c r="A58" s="4" t="s">
        <v>29</v>
      </c>
      <c r="B58" s="5" t="s">
        <v>30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25.5" customHeight="1" hidden="1">
      <c r="A59" s="30" t="s">
        <v>72</v>
      </c>
      <c r="B59" s="9"/>
      <c r="C59" s="9"/>
      <c r="D59" s="9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8.75" customHeight="1">
      <c r="A60" s="47" t="s">
        <v>60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ht="31.5">
      <c r="A61" s="11" t="s">
        <v>31</v>
      </c>
      <c r="B61" s="12" t="s">
        <v>32</v>
      </c>
      <c r="C61" s="12">
        <f>C62</f>
        <v>20211</v>
      </c>
      <c r="D61" s="12">
        <f>D62</f>
        <v>23931.8</v>
      </c>
      <c r="E61" s="12">
        <f>E62+E63</f>
        <v>23710.7</v>
      </c>
      <c r="F61" s="12">
        <f aca="true" t="shared" si="16" ref="F61:M61">F62+F63</f>
        <v>27041.1</v>
      </c>
      <c r="G61" s="12">
        <f t="shared" si="16"/>
        <v>28393</v>
      </c>
      <c r="H61" s="12">
        <f t="shared" si="16"/>
        <v>28400</v>
      </c>
      <c r="I61" s="12">
        <f t="shared" si="16"/>
        <v>28500</v>
      </c>
      <c r="J61" s="12">
        <f t="shared" si="16"/>
        <v>28450</v>
      </c>
      <c r="K61" s="12">
        <f t="shared" si="16"/>
        <v>28537</v>
      </c>
      <c r="L61" s="12">
        <f t="shared" si="16"/>
        <v>28537</v>
      </c>
      <c r="M61" s="12">
        <f t="shared" si="16"/>
        <v>28537</v>
      </c>
    </row>
    <row r="62" spans="1:13" ht="15.75">
      <c r="A62" s="13" t="s">
        <v>109</v>
      </c>
      <c r="B62" s="12"/>
      <c r="C62" s="14">
        <v>20211</v>
      </c>
      <c r="D62" s="14">
        <v>23931.8</v>
      </c>
      <c r="E62" s="14">
        <v>23710.7</v>
      </c>
      <c r="F62" s="14">
        <v>27041.1</v>
      </c>
      <c r="G62" s="14">
        <v>28393</v>
      </c>
      <c r="H62" s="14">
        <v>28400</v>
      </c>
      <c r="I62" s="14">
        <v>28500</v>
      </c>
      <c r="J62" s="14">
        <v>28450</v>
      </c>
      <c r="K62" s="14">
        <v>28537</v>
      </c>
      <c r="L62" s="14">
        <v>28537</v>
      </c>
      <c r="M62" s="14">
        <v>28537</v>
      </c>
    </row>
    <row r="63" spans="1:13" ht="28.5" customHeight="1" hidden="1">
      <c r="A63" s="13" t="s">
        <v>67</v>
      </c>
      <c r="B63" s="14"/>
      <c r="C63" s="14">
        <v>9514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15.75" customHeight="1" hidden="1">
      <c r="A64" s="27" t="s">
        <v>33</v>
      </c>
      <c r="B64" s="28" t="s">
        <v>32</v>
      </c>
      <c r="C64" s="12">
        <v>0.048</v>
      </c>
      <c r="D64" s="12">
        <f aca="true" t="shared" si="17" ref="D64:M64">D65</f>
        <v>0</v>
      </c>
      <c r="E64" s="12"/>
      <c r="F64" s="12"/>
      <c r="G64" s="12"/>
      <c r="H64" s="12">
        <f t="shared" si="17"/>
        <v>0</v>
      </c>
      <c r="I64" s="12">
        <f t="shared" si="17"/>
        <v>0</v>
      </c>
      <c r="J64" s="12">
        <f t="shared" si="17"/>
        <v>0</v>
      </c>
      <c r="K64" s="12">
        <f t="shared" si="17"/>
        <v>0</v>
      </c>
      <c r="L64" s="12">
        <f t="shared" si="17"/>
        <v>0</v>
      </c>
      <c r="M64" s="12">
        <f t="shared" si="17"/>
        <v>0</v>
      </c>
    </row>
    <row r="65" spans="1:13" ht="32.25" customHeight="1" hidden="1">
      <c r="A65" s="13" t="s">
        <v>90</v>
      </c>
      <c r="B65" s="12"/>
      <c r="C65" s="14">
        <v>0.048</v>
      </c>
      <c r="D65" s="14">
        <v>0</v>
      </c>
      <c r="E65" s="14"/>
      <c r="F65" s="14"/>
      <c r="G65" s="14"/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</row>
    <row r="66" spans="1:13" ht="18.75" customHeight="1">
      <c r="A66" s="11" t="s">
        <v>34</v>
      </c>
      <c r="B66" s="12" t="s">
        <v>32</v>
      </c>
      <c r="C66" s="12">
        <f>C67</f>
        <v>19137</v>
      </c>
      <c r="D66" s="12">
        <f aca="true" t="shared" si="18" ref="D66:M66">D67</f>
        <v>16250</v>
      </c>
      <c r="E66" s="12">
        <f t="shared" si="18"/>
        <v>16933</v>
      </c>
      <c r="F66" s="12">
        <f t="shared" si="18"/>
        <v>20903</v>
      </c>
      <c r="G66" s="12">
        <f t="shared" si="18"/>
        <v>20050</v>
      </c>
      <c r="H66" s="12">
        <f t="shared" si="18"/>
        <v>20050</v>
      </c>
      <c r="I66" s="12">
        <f t="shared" si="18"/>
        <v>20250</v>
      </c>
      <c r="J66" s="12">
        <f t="shared" si="18"/>
        <v>20250</v>
      </c>
      <c r="K66" s="12">
        <f t="shared" si="18"/>
        <v>20550</v>
      </c>
      <c r="L66" s="12">
        <f t="shared" si="18"/>
        <v>20550</v>
      </c>
      <c r="M66" s="12">
        <f t="shared" si="18"/>
        <v>20800</v>
      </c>
    </row>
    <row r="67" spans="1:13" ht="34.5" customHeight="1">
      <c r="A67" s="13" t="s">
        <v>92</v>
      </c>
      <c r="B67" s="14"/>
      <c r="C67" s="14">
        <v>19137</v>
      </c>
      <c r="D67" s="14">
        <v>16250</v>
      </c>
      <c r="E67" s="14">
        <v>16933</v>
      </c>
      <c r="F67" s="14">
        <v>20903</v>
      </c>
      <c r="G67" s="14">
        <v>20050</v>
      </c>
      <c r="H67" s="14">
        <v>20050</v>
      </c>
      <c r="I67" s="14">
        <v>20250</v>
      </c>
      <c r="J67" s="14">
        <v>20250</v>
      </c>
      <c r="K67" s="14">
        <v>20550</v>
      </c>
      <c r="L67" s="14">
        <v>20550</v>
      </c>
      <c r="M67" s="14">
        <v>20800</v>
      </c>
    </row>
    <row r="68" spans="1:13" ht="17.25" customHeight="1">
      <c r="A68" s="27" t="s">
        <v>36</v>
      </c>
      <c r="B68" s="28" t="s">
        <v>32</v>
      </c>
      <c r="C68" s="12">
        <f>C69</f>
        <v>93.6</v>
      </c>
      <c r="D68" s="12">
        <f aca="true" t="shared" si="19" ref="D68:M68">D69</f>
        <v>116.6</v>
      </c>
      <c r="E68" s="12">
        <f t="shared" si="19"/>
        <v>136.3</v>
      </c>
      <c r="F68" s="12">
        <f t="shared" si="19"/>
        <v>127.6</v>
      </c>
      <c r="G68" s="12">
        <f t="shared" si="19"/>
        <v>115</v>
      </c>
      <c r="H68" s="12">
        <f t="shared" si="19"/>
        <v>115</v>
      </c>
      <c r="I68" s="12">
        <f t="shared" si="19"/>
        <v>125</v>
      </c>
      <c r="J68" s="12">
        <f t="shared" si="19"/>
        <v>130</v>
      </c>
      <c r="K68" s="12">
        <f t="shared" si="19"/>
        <v>140</v>
      </c>
      <c r="L68" s="12">
        <f t="shared" si="19"/>
        <v>140</v>
      </c>
      <c r="M68" s="12">
        <f t="shared" si="19"/>
        <v>155</v>
      </c>
    </row>
    <row r="69" spans="1:13" ht="30" customHeight="1">
      <c r="A69" s="13" t="s">
        <v>92</v>
      </c>
      <c r="B69" s="14"/>
      <c r="C69" s="14">
        <v>93.6</v>
      </c>
      <c r="D69" s="14">
        <v>116.6</v>
      </c>
      <c r="E69" s="14">
        <v>136.3</v>
      </c>
      <c r="F69" s="14">
        <v>127.6</v>
      </c>
      <c r="G69" s="14">
        <v>115</v>
      </c>
      <c r="H69" s="14">
        <v>115</v>
      </c>
      <c r="I69" s="14">
        <v>125</v>
      </c>
      <c r="J69" s="14">
        <v>130</v>
      </c>
      <c r="K69" s="14">
        <v>140</v>
      </c>
      <c r="L69" s="14">
        <v>140</v>
      </c>
      <c r="M69" s="14">
        <v>155</v>
      </c>
    </row>
    <row r="70" spans="1:13" ht="20.25" customHeight="1" hidden="1">
      <c r="A70" s="27" t="s">
        <v>37</v>
      </c>
      <c r="B70" s="28" t="s">
        <v>32</v>
      </c>
      <c r="C70" s="37">
        <f>C71+C72</f>
        <v>102.6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ht="20.25" customHeight="1" hidden="1">
      <c r="A71" s="17" t="s">
        <v>35</v>
      </c>
      <c r="B71" s="14"/>
      <c r="C71" s="14">
        <v>93.6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9.5" customHeight="1" hidden="1">
      <c r="A72" s="17" t="s">
        <v>67</v>
      </c>
      <c r="B72" s="14"/>
      <c r="C72" s="36">
        <v>9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ht="18.75" customHeight="1" hidden="1">
      <c r="A73" s="11" t="s">
        <v>38</v>
      </c>
      <c r="B73" s="12" t="s">
        <v>32</v>
      </c>
      <c r="C73" s="12">
        <f>C74</f>
        <v>4.3</v>
      </c>
      <c r="D73" s="12">
        <f aca="true" t="shared" si="20" ref="D73:M73">D74</f>
        <v>0</v>
      </c>
      <c r="E73" s="12"/>
      <c r="F73" s="12"/>
      <c r="G73" s="12"/>
      <c r="H73" s="12">
        <f t="shared" si="20"/>
        <v>0</v>
      </c>
      <c r="I73" s="12">
        <f t="shared" si="20"/>
        <v>0</v>
      </c>
      <c r="J73" s="12">
        <f t="shared" si="20"/>
        <v>0</v>
      </c>
      <c r="K73" s="12">
        <f t="shared" si="20"/>
        <v>0</v>
      </c>
      <c r="L73" s="12">
        <f t="shared" si="20"/>
        <v>0</v>
      </c>
      <c r="M73" s="12">
        <f t="shared" si="20"/>
        <v>0</v>
      </c>
    </row>
    <row r="74" spans="1:13" ht="31.5" customHeight="1" hidden="1">
      <c r="A74" s="13" t="s">
        <v>92</v>
      </c>
      <c r="B74" s="12" t="s">
        <v>61</v>
      </c>
      <c r="C74" s="14">
        <v>4.3</v>
      </c>
      <c r="D74" s="14">
        <v>0</v>
      </c>
      <c r="E74" s="14"/>
      <c r="F74" s="14"/>
      <c r="G74" s="14"/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</row>
    <row r="75" spans="1:13" ht="31.5" customHeight="1">
      <c r="A75" s="11" t="s">
        <v>79</v>
      </c>
      <c r="B75" s="28" t="s">
        <v>32</v>
      </c>
      <c r="C75" s="12">
        <v>928.5</v>
      </c>
      <c r="D75" s="12">
        <f>D76+D77</f>
        <v>960</v>
      </c>
      <c r="E75" s="12">
        <f>E76+E77</f>
        <v>1086.2</v>
      </c>
      <c r="F75" s="12">
        <f>F76+F77</f>
        <v>1405.6999999999998</v>
      </c>
      <c r="G75" s="12">
        <f>G76+G77</f>
        <v>1319.6</v>
      </c>
      <c r="H75" s="12">
        <f aca="true" t="shared" si="21" ref="H75:M75">H76+H77</f>
        <v>1344</v>
      </c>
      <c r="I75" s="12">
        <f t="shared" si="21"/>
        <v>1365</v>
      </c>
      <c r="J75" s="12">
        <f t="shared" si="21"/>
        <v>1375</v>
      </c>
      <c r="K75" s="12">
        <f t="shared" si="21"/>
        <v>1400</v>
      </c>
      <c r="L75" s="12">
        <f t="shared" si="21"/>
        <v>1422</v>
      </c>
      <c r="M75" s="12">
        <f t="shared" si="21"/>
        <v>1455</v>
      </c>
    </row>
    <row r="76" spans="1:13" ht="31.5">
      <c r="A76" s="13" t="s">
        <v>92</v>
      </c>
      <c r="B76" s="14"/>
      <c r="C76" s="14">
        <v>208.7</v>
      </c>
      <c r="D76" s="14">
        <v>231</v>
      </c>
      <c r="E76" s="14">
        <v>412.1</v>
      </c>
      <c r="F76" s="14">
        <v>666.8</v>
      </c>
      <c r="G76" s="14">
        <v>519.6</v>
      </c>
      <c r="H76" s="14">
        <v>520</v>
      </c>
      <c r="I76" s="14">
        <v>540</v>
      </c>
      <c r="J76" s="14">
        <v>550</v>
      </c>
      <c r="K76" s="14">
        <v>570</v>
      </c>
      <c r="L76" s="14">
        <v>590</v>
      </c>
      <c r="M76" s="14">
        <v>620</v>
      </c>
    </row>
    <row r="77" spans="1:13" ht="21" customHeight="1">
      <c r="A77" s="17" t="s">
        <v>67</v>
      </c>
      <c r="B77" s="29"/>
      <c r="C77" s="14">
        <f>C75-C76</f>
        <v>719.8</v>
      </c>
      <c r="D77" s="14">
        <v>729</v>
      </c>
      <c r="E77" s="14">
        <v>674.1</v>
      </c>
      <c r="F77" s="14">
        <v>738.9</v>
      </c>
      <c r="G77" s="38">
        <v>800</v>
      </c>
      <c r="H77" s="14">
        <f>G77*1.03</f>
        <v>824</v>
      </c>
      <c r="I77" s="14">
        <v>825</v>
      </c>
      <c r="J77" s="14">
        <v>825</v>
      </c>
      <c r="K77" s="14">
        <v>830</v>
      </c>
      <c r="L77" s="14">
        <v>832</v>
      </c>
      <c r="M77" s="14">
        <v>835</v>
      </c>
    </row>
    <row r="78" spans="1:13" ht="18" customHeight="1">
      <c r="A78" s="27" t="s">
        <v>65</v>
      </c>
      <c r="B78" s="28" t="s">
        <v>32</v>
      </c>
      <c r="C78" s="12">
        <f>C79</f>
        <v>3004.5</v>
      </c>
      <c r="D78" s="12">
        <f aca="true" t="shared" si="22" ref="D78:M78">D79</f>
        <v>493.5</v>
      </c>
      <c r="E78" s="12">
        <f t="shared" si="22"/>
        <v>555.9</v>
      </c>
      <c r="F78" s="12">
        <f t="shared" si="22"/>
        <v>137.9</v>
      </c>
      <c r="G78" s="12">
        <f t="shared" si="22"/>
        <v>300</v>
      </c>
      <c r="H78" s="12">
        <f t="shared" si="22"/>
        <v>300</v>
      </c>
      <c r="I78" s="12">
        <f t="shared" si="22"/>
        <v>310</v>
      </c>
      <c r="J78" s="12">
        <f t="shared" si="22"/>
        <v>310</v>
      </c>
      <c r="K78" s="12">
        <f t="shared" si="22"/>
        <v>320</v>
      </c>
      <c r="L78" s="12">
        <f t="shared" si="22"/>
        <v>320</v>
      </c>
      <c r="M78" s="12">
        <f t="shared" si="22"/>
        <v>330</v>
      </c>
    </row>
    <row r="79" spans="1:13" ht="31.5">
      <c r="A79" s="13" t="s">
        <v>92</v>
      </c>
      <c r="B79" s="14"/>
      <c r="C79" s="14">
        <v>3004.5</v>
      </c>
      <c r="D79" s="14">
        <v>493.5</v>
      </c>
      <c r="E79" s="14">
        <v>555.9</v>
      </c>
      <c r="F79" s="14">
        <v>137.9</v>
      </c>
      <c r="G79" s="14">
        <v>300</v>
      </c>
      <c r="H79" s="14">
        <v>300</v>
      </c>
      <c r="I79" s="14">
        <v>310</v>
      </c>
      <c r="J79" s="14">
        <v>310</v>
      </c>
      <c r="K79" s="14">
        <v>320</v>
      </c>
      <c r="L79" s="14">
        <v>320</v>
      </c>
      <c r="M79" s="14">
        <v>330</v>
      </c>
    </row>
    <row r="80" spans="1:13" ht="62.25" customHeight="1">
      <c r="A80" s="27" t="s">
        <v>97</v>
      </c>
      <c r="B80" s="28" t="s">
        <v>32</v>
      </c>
      <c r="C80" s="12">
        <f>C81+C82</f>
        <v>182.994</v>
      </c>
      <c r="D80" s="12">
        <f>D81+D82</f>
        <v>227.344</v>
      </c>
      <c r="E80" s="12">
        <f aca="true" t="shared" si="23" ref="E80:M80">E81+E82</f>
        <v>100.385</v>
      </c>
      <c r="F80" s="12">
        <f t="shared" si="23"/>
        <v>67.16</v>
      </c>
      <c r="G80" s="12">
        <f t="shared" si="23"/>
        <v>50</v>
      </c>
      <c r="H80" s="12">
        <f t="shared" si="23"/>
        <v>50</v>
      </c>
      <c r="I80" s="12">
        <f t="shared" si="23"/>
        <v>53</v>
      </c>
      <c r="J80" s="12">
        <f t="shared" si="23"/>
        <v>53</v>
      </c>
      <c r="K80" s="12">
        <f t="shared" si="23"/>
        <v>55</v>
      </c>
      <c r="L80" s="12">
        <f t="shared" si="23"/>
        <v>55</v>
      </c>
      <c r="M80" s="12">
        <f t="shared" si="23"/>
        <v>55</v>
      </c>
    </row>
    <row r="81" spans="1:13" ht="31.5">
      <c r="A81" s="17" t="s">
        <v>105</v>
      </c>
      <c r="B81" s="14"/>
      <c r="C81" s="14">
        <v>44.871</v>
      </c>
      <c r="D81" s="14">
        <v>227.344</v>
      </c>
      <c r="E81" s="14">
        <v>100.385</v>
      </c>
      <c r="F81" s="14">
        <v>67.16</v>
      </c>
      <c r="G81" s="14">
        <v>50</v>
      </c>
      <c r="H81" s="14">
        <v>50</v>
      </c>
      <c r="I81" s="14">
        <v>53</v>
      </c>
      <c r="J81" s="14">
        <v>53</v>
      </c>
      <c r="K81" s="14">
        <v>55</v>
      </c>
      <c r="L81" s="14">
        <v>55</v>
      </c>
      <c r="M81" s="14">
        <v>55</v>
      </c>
    </row>
    <row r="82" spans="1:13" ht="15.75" customHeight="1" hidden="1">
      <c r="A82" s="13"/>
      <c r="B82" s="14"/>
      <c r="C82" s="14">
        <v>138.123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ht="15.75" customHeight="1" hidden="1">
      <c r="A83" s="13" t="s">
        <v>39</v>
      </c>
      <c r="B83" s="14"/>
      <c r="C83" s="36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ht="18" customHeight="1">
      <c r="A84" s="11" t="s">
        <v>91</v>
      </c>
      <c r="B84" s="12" t="s">
        <v>40</v>
      </c>
      <c r="C84" s="12">
        <f>C85+C86</f>
        <v>46784</v>
      </c>
      <c r="D84" s="12">
        <f>D85+D86</f>
        <v>46133</v>
      </c>
      <c r="E84" s="12">
        <f>E85+E86</f>
        <v>48386</v>
      </c>
      <c r="F84" s="12">
        <f>F85+F86</f>
        <v>85951</v>
      </c>
      <c r="G84" s="12">
        <f>G85+G86</f>
        <v>86500</v>
      </c>
      <c r="H84" s="12">
        <f aca="true" t="shared" si="24" ref="H84:M84">H85+H86</f>
        <v>88500</v>
      </c>
      <c r="I84" s="12">
        <f t="shared" si="24"/>
        <v>90500</v>
      </c>
      <c r="J84" s="12">
        <f t="shared" si="24"/>
        <v>90500</v>
      </c>
      <c r="K84" s="12">
        <f t="shared" si="24"/>
        <v>93500</v>
      </c>
      <c r="L84" s="12">
        <f t="shared" si="24"/>
        <v>93500</v>
      </c>
      <c r="M84" s="12">
        <f t="shared" si="24"/>
        <v>95500</v>
      </c>
    </row>
    <row r="85" spans="1:13" ht="15.75">
      <c r="A85" s="17" t="s">
        <v>41</v>
      </c>
      <c r="B85" s="29"/>
      <c r="C85" s="14">
        <v>39281</v>
      </c>
      <c r="D85" s="14">
        <v>45716</v>
      </c>
      <c r="E85" s="14">
        <v>47966</v>
      </c>
      <c r="F85" s="14">
        <v>85474</v>
      </c>
      <c r="G85" s="14">
        <v>86000</v>
      </c>
      <c r="H85" s="14">
        <v>88000</v>
      </c>
      <c r="I85" s="14">
        <v>90000</v>
      </c>
      <c r="J85" s="14">
        <v>90000</v>
      </c>
      <c r="K85" s="14">
        <v>93000</v>
      </c>
      <c r="L85" s="14">
        <v>93000</v>
      </c>
      <c r="M85" s="14">
        <v>95000</v>
      </c>
    </row>
    <row r="86" spans="1:13" ht="47.25">
      <c r="A86" s="13" t="s">
        <v>75</v>
      </c>
      <c r="B86" s="14"/>
      <c r="C86" s="14">
        <f>46784-C85</f>
        <v>7503</v>
      </c>
      <c r="D86" s="14">
        <v>417</v>
      </c>
      <c r="E86" s="14">
        <v>420</v>
      </c>
      <c r="F86" s="14">
        <v>477</v>
      </c>
      <c r="G86" s="14">
        <v>500</v>
      </c>
      <c r="H86" s="14">
        <v>500</v>
      </c>
      <c r="I86" s="14">
        <v>500</v>
      </c>
      <c r="J86" s="14">
        <v>500</v>
      </c>
      <c r="K86" s="14">
        <v>500</v>
      </c>
      <c r="L86" s="14">
        <v>500</v>
      </c>
      <c r="M86" s="14">
        <v>500</v>
      </c>
    </row>
    <row r="87" spans="1:13" ht="31.5">
      <c r="A87" s="11" t="s">
        <v>42</v>
      </c>
      <c r="B87" s="12" t="s">
        <v>32</v>
      </c>
      <c r="C87" s="12">
        <f>C89+C90</f>
        <v>2030.435</v>
      </c>
      <c r="D87" s="12">
        <f>D89+D90+D88</f>
        <v>2240</v>
      </c>
      <c r="E87" s="12">
        <f>E89+E90+E88</f>
        <v>2043.48</v>
      </c>
      <c r="F87" s="12">
        <f aca="true" t="shared" si="25" ref="F87:M87">F89+F90+F88</f>
        <v>2138.09</v>
      </c>
      <c r="G87" s="12">
        <f t="shared" si="25"/>
        <v>2147</v>
      </c>
      <c r="H87" s="12">
        <f t="shared" si="25"/>
        <v>2152</v>
      </c>
      <c r="I87" s="12">
        <f t="shared" si="25"/>
        <v>2160</v>
      </c>
      <c r="J87" s="12">
        <f t="shared" si="25"/>
        <v>2160</v>
      </c>
      <c r="K87" s="12">
        <f t="shared" si="25"/>
        <v>2168</v>
      </c>
      <c r="L87" s="12">
        <f t="shared" si="25"/>
        <v>2168</v>
      </c>
      <c r="M87" s="12">
        <f t="shared" si="25"/>
        <v>2175</v>
      </c>
    </row>
    <row r="88" spans="1:13" ht="15.75">
      <c r="A88" s="13" t="s">
        <v>94</v>
      </c>
      <c r="B88" s="14"/>
      <c r="C88" s="14">
        <f>C87-C89-C90</f>
        <v>0</v>
      </c>
      <c r="D88" s="14">
        <v>210</v>
      </c>
      <c r="E88" s="14">
        <v>203.38</v>
      </c>
      <c r="F88" s="14">
        <v>205</v>
      </c>
      <c r="G88" s="14">
        <v>207</v>
      </c>
      <c r="H88" s="14">
        <v>207</v>
      </c>
      <c r="I88" s="14">
        <v>210</v>
      </c>
      <c r="J88" s="14">
        <v>210</v>
      </c>
      <c r="K88" s="14">
        <v>215</v>
      </c>
      <c r="L88" s="14">
        <v>215</v>
      </c>
      <c r="M88" s="14">
        <v>220</v>
      </c>
    </row>
    <row r="89" spans="1:13" ht="15.75">
      <c r="A89" s="13" t="s">
        <v>104</v>
      </c>
      <c r="B89" s="14"/>
      <c r="C89" s="14">
        <v>215.269</v>
      </c>
      <c r="D89" s="14">
        <v>8</v>
      </c>
      <c r="E89" s="14"/>
      <c r="F89" s="14"/>
      <c r="G89" s="14"/>
      <c r="H89" s="14"/>
      <c r="I89" s="14"/>
      <c r="J89" s="14"/>
      <c r="K89" s="14"/>
      <c r="L89" s="14"/>
      <c r="M89" s="14"/>
    </row>
    <row r="90" spans="1:13" ht="47.25">
      <c r="A90" s="13" t="s">
        <v>75</v>
      </c>
      <c r="B90" s="14"/>
      <c r="C90" s="14">
        <v>1815.166</v>
      </c>
      <c r="D90" s="14">
        <v>2022</v>
      </c>
      <c r="E90" s="14">
        <f>1834.6+5.5</f>
        <v>1840.1</v>
      </c>
      <c r="F90" s="14">
        <v>1933.09</v>
      </c>
      <c r="G90" s="14">
        <v>1940</v>
      </c>
      <c r="H90" s="14">
        <v>1945</v>
      </c>
      <c r="I90" s="14">
        <v>1950</v>
      </c>
      <c r="J90" s="14">
        <v>1950</v>
      </c>
      <c r="K90" s="14">
        <v>1953</v>
      </c>
      <c r="L90" s="14">
        <v>1953</v>
      </c>
      <c r="M90" s="14">
        <v>1955</v>
      </c>
    </row>
    <row r="91" spans="1:13" ht="29.25" customHeight="1">
      <c r="A91" s="11" t="s">
        <v>110</v>
      </c>
      <c r="B91" s="15" t="s">
        <v>43</v>
      </c>
      <c r="C91" s="16">
        <v>17790.4</v>
      </c>
      <c r="D91" s="16">
        <f>D93+D92+D94</f>
        <v>21280.300000000003</v>
      </c>
      <c r="E91" s="16">
        <f>E93+E92+E94</f>
        <v>12198</v>
      </c>
      <c r="F91" s="16">
        <f>F93+F92+F94</f>
        <v>14019.3</v>
      </c>
      <c r="G91" s="16">
        <f>G93+G92+G94</f>
        <v>13963</v>
      </c>
      <c r="H91" s="16">
        <f aca="true" t="shared" si="26" ref="H91:M91">H93+H92+H94</f>
        <v>14093</v>
      </c>
      <c r="I91" s="16">
        <f t="shared" si="26"/>
        <v>14113</v>
      </c>
      <c r="J91" s="16">
        <f t="shared" si="26"/>
        <v>14228</v>
      </c>
      <c r="K91" s="16">
        <f t="shared" si="26"/>
        <v>14238</v>
      </c>
      <c r="L91" s="16">
        <f t="shared" si="26"/>
        <v>14238</v>
      </c>
      <c r="M91" s="16">
        <f t="shared" si="26"/>
        <v>14238</v>
      </c>
    </row>
    <row r="92" spans="1:13" ht="31.5">
      <c r="A92" s="13" t="s">
        <v>44</v>
      </c>
      <c r="B92" s="14"/>
      <c r="C92" s="14">
        <v>1846.3</v>
      </c>
      <c r="D92" s="14">
        <v>2008.5</v>
      </c>
      <c r="E92" s="14">
        <v>1511.5</v>
      </c>
      <c r="F92" s="14">
        <v>650.2</v>
      </c>
      <c r="G92" s="14">
        <v>570</v>
      </c>
      <c r="H92" s="14">
        <v>600</v>
      </c>
      <c r="I92" s="14">
        <v>600</v>
      </c>
      <c r="J92" s="14">
        <v>600</v>
      </c>
      <c r="K92" s="14">
        <v>600</v>
      </c>
      <c r="L92" s="14">
        <v>600</v>
      </c>
      <c r="M92" s="14">
        <v>600</v>
      </c>
    </row>
    <row r="93" spans="1:13" ht="31.5">
      <c r="A93" s="13" t="s">
        <v>80</v>
      </c>
      <c r="B93" s="14"/>
      <c r="C93" s="14">
        <f>8517.1+1286</f>
        <v>9803.1</v>
      </c>
      <c r="D93" s="14">
        <v>10675.18</v>
      </c>
      <c r="E93" s="14">
        <v>1902.5</v>
      </c>
      <c r="F93" s="14">
        <v>4672</v>
      </c>
      <c r="G93" s="14">
        <v>4693</v>
      </c>
      <c r="H93" s="14">
        <v>4793</v>
      </c>
      <c r="I93" s="14">
        <v>4793</v>
      </c>
      <c r="J93" s="14">
        <v>4908</v>
      </c>
      <c r="K93" s="14">
        <v>4908</v>
      </c>
      <c r="L93" s="14">
        <v>4908</v>
      </c>
      <c r="M93" s="14">
        <v>4908</v>
      </c>
    </row>
    <row r="94" spans="1:13" ht="47.25">
      <c r="A94" s="13" t="s">
        <v>75</v>
      </c>
      <c r="B94" s="14"/>
      <c r="C94" s="14">
        <v>6141</v>
      </c>
      <c r="D94" s="14">
        <v>8596.62</v>
      </c>
      <c r="E94" s="14">
        <v>8784</v>
      </c>
      <c r="F94" s="14">
        <v>8697.1</v>
      </c>
      <c r="G94" s="14">
        <v>8700</v>
      </c>
      <c r="H94" s="14">
        <v>8700</v>
      </c>
      <c r="I94" s="14">
        <v>8720</v>
      </c>
      <c r="J94" s="14">
        <v>8720</v>
      </c>
      <c r="K94" s="14">
        <v>8730</v>
      </c>
      <c r="L94" s="14">
        <v>8730</v>
      </c>
      <c r="M94" s="14">
        <v>8730</v>
      </c>
    </row>
    <row r="95" spans="1:13" ht="28.5" customHeight="1">
      <c r="A95" s="11" t="s">
        <v>111</v>
      </c>
      <c r="B95" s="15" t="s">
        <v>43</v>
      </c>
      <c r="C95" s="16">
        <v>17790.4</v>
      </c>
      <c r="D95" s="16" t="e">
        <f>D96+#REF!+D97</f>
        <v>#REF!</v>
      </c>
      <c r="E95" s="16">
        <f>E96+E97</f>
        <v>9104.9</v>
      </c>
      <c r="F95" s="16">
        <f aca="true" t="shared" si="27" ref="F95:M95">F96+F97</f>
        <v>9693.2</v>
      </c>
      <c r="G95" s="16">
        <f t="shared" si="27"/>
        <v>9540</v>
      </c>
      <c r="H95" s="16">
        <f t="shared" si="27"/>
        <v>9564</v>
      </c>
      <c r="I95" s="16">
        <f t="shared" si="27"/>
        <v>9564</v>
      </c>
      <c r="J95" s="16">
        <f t="shared" si="27"/>
        <v>9579</v>
      </c>
      <c r="K95" s="16">
        <f t="shared" si="27"/>
        <v>9579</v>
      </c>
      <c r="L95" s="16">
        <f t="shared" si="27"/>
        <v>9579</v>
      </c>
      <c r="M95" s="16">
        <f t="shared" si="27"/>
        <v>9579</v>
      </c>
    </row>
    <row r="96" spans="1:13" ht="18" customHeight="1">
      <c r="A96" s="13" t="s">
        <v>112</v>
      </c>
      <c r="B96" s="14"/>
      <c r="C96" s="14">
        <f>8517.1+1286</f>
        <v>9803.1</v>
      </c>
      <c r="D96" s="14">
        <v>10675.18</v>
      </c>
      <c r="E96" s="14">
        <v>7588.8</v>
      </c>
      <c r="F96" s="14">
        <v>9525</v>
      </c>
      <c r="G96" s="14">
        <v>9540</v>
      </c>
      <c r="H96" s="14">
        <v>9564</v>
      </c>
      <c r="I96" s="14">
        <v>9564</v>
      </c>
      <c r="J96" s="14">
        <v>9579</v>
      </c>
      <c r="K96" s="14">
        <v>9579</v>
      </c>
      <c r="L96" s="14">
        <v>9579</v>
      </c>
      <c r="M96" s="14">
        <v>9579</v>
      </c>
    </row>
    <row r="97" spans="1:13" ht="15" customHeight="1" hidden="1">
      <c r="A97" s="13" t="s">
        <v>75</v>
      </c>
      <c r="B97" s="14"/>
      <c r="C97" s="14">
        <v>6141</v>
      </c>
      <c r="D97" s="14">
        <v>8596.62</v>
      </c>
      <c r="E97" s="14">
        <v>1516.1</v>
      </c>
      <c r="F97" s="14">
        <v>168.2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</row>
    <row r="98" spans="1:13" ht="18" customHeight="1" hidden="1">
      <c r="A98" s="11" t="s">
        <v>46</v>
      </c>
      <c r="B98" s="12" t="s">
        <v>47</v>
      </c>
      <c r="C98" s="12">
        <f>C99</f>
        <v>2118.4</v>
      </c>
      <c r="D98" s="12">
        <f aca="true" t="shared" si="28" ref="D98:M98">D99</f>
        <v>2777.84</v>
      </c>
      <c r="E98" s="12">
        <f t="shared" si="28"/>
        <v>3033.87</v>
      </c>
      <c r="F98" s="12">
        <f t="shared" si="28"/>
        <v>2432.91</v>
      </c>
      <c r="G98" s="12">
        <f t="shared" si="28"/>
        <v>2500</v>
      </c>
      <c r="H98" s="12">
        <f t="shared" si="28"/>
        <v>2580</v>
      </c>
      <c r="I98" s="12">
        <f t="shared" si="28"/>
        <v>2600</v>
      </c>
      <c r="J98" s="12">
        <f t="shared" si="28"/>
        <v>2650</v>
      </c>
      <c r="K98" s="12">
        <f t="shared" si="28"/>
        <v>2700</v>
      </c>
      <c r="L98" s="12">
        <f t="shared" si="28"/>
        <v>2700</v>
      </c>
      <c r="M98" s="12">
        <f t="shared" si="28"/>
        <v>2770</v>
      </c>
    </row>
    <row r="99" spans="1:13" ht="31.5" customHeight="1" hidden="1">
      <c r="A99" s="13" t="s">
        <v>45</v>
      </c>
      <c r="B99" s="14"/>
      <c r="C99" s="14">
        <v>2118.4</v>
      </c>
      <c r="D99" s="14">
        <v>2777.84</v>
      </c>
      <c r="E99" s="14">
        <v>3033.87</v>
      </c>
      <c r="F99" s="14">
        <v>2432.91</v>
      </c>
      <c r="G99" s="14">
        <v>2500</v>
      </c>
      <c r="H99" s="14">
        <v>2580</v>
      </c>
      <c r="I99" s="14">
        <v>2600</v>
      </c>
      <c r="J99" s="14">
        <v>2650</v>
      </c>
      <c r="K99" s="14">
        <v>2700</v>
      </c>
      <c r="L99" s="14">
        <v>2700</v>
      </c>
      <c r="M99" s="14">
        <v>2770</v>
      </c>
    </row>
    <row r="100" spans="1:13" ht="15.75" customHeight="1" hidden="1">
      <c r="A100" s="11" t="s">
        <v>49</v>
      </c>
      <c r="B100" s="12"/>
      <c r="C100" s="12">
        <f>C101</f>
        <v>2427.8080000000004</v>
      </c>
      <c r="D100" s="12">
        <f aca="true" t="shared" si="29" ref="D100:M100">D101</f>
        <v>0</v>
      </c>
      <c r="E100" s="12">
        <f t="shared" si="29"/>
        <v>0</v>
      </c>
      <c r="F100" s="12">
        <f t="shared" si="29"/>
        <v>0</v>
      </c>
      <c r="G100" s="12"/>
      <c r="H100" s="12">
        <f t="shared" si="29"/>
        <v>0</v>
      </c>
      <c r="I100" s="12">
        <f t="shared" si="29"/>
        <v>0</v>
      </c>
      <c r="J100" s="12">
        <f t="shared" si="29"/>
        <v>0</v>
      </c>
      <c r="K100" s="12">
        <f t="shared" si="29"/>
        <v>0</v>
      </c>
      <c r="L100" s="12">
        <f t="shared" si="29"/>
        <v>0</v>
      </c>
      <c r="M100" s="12">
        <f t="shared" si="29"/>
        <v>0</v>
      </c>
    </row>
    <row r="101" spans="1:13" ht="47.25" customHeight="1" hidden="1">
      <c r="A101" s="13" t="s">
        <v>48</v>
      </c>
      <c r="B101" s="14"/>
      <c r="C101" s="14">
        <v>2427.8080000000004</v>
      </c>
      <c r="D101" s="14">
        <v>0</v>
      </c>
      <c r="E101" s="14">
        <v>0</v>
      </c>
      <c r="F101" s="14">
        <v>0</v>
      </c>
      <c r="G101" s="14"/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</row>
    <row r="102" spans="1:13" ht="15.75" customHeight="1" hidden="1">
      <c r="A102" s="11" t="s">
        <v>50</v>
      </c>
      <c r="B102" s="12"/>
      <c r="C102" s="35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47.25" customHeight="1" hidden="1">
      <c r="A103" s="13" t="s">
        <v>51</v>
      </c>
      <c r="B103" s="14"/>
      <c r="C103" s="36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t="15.75" customHeight="1" hidden="1">
      <c r="A104" s="11" t="s">
        <v>53</v>
      </c>
      <c r="B104" s="12" t="s">
        <v>47</v>
      </c>
      <c r="C104" s="12">
        <f>C105</f>
        <v>18</v>
      </c>
      <c r="D104" s="12">
        <f aca="true" t="shared" si="30" ref="D104:M104">D105</f>
        <v>0</v>
      </c>
      <c r="E104" s="12">
        <f t="shared" si="30"/>
        <v>0</v>
      </c>
      <c r="F104" s="12">
        <f t="shared" si="30"/>
        <v>0</v>
      </c>
      <c r="G104" s="12"/>
      <c r="H104" s="12">
        <f t="shared" si="30"/>
        <v>0</v>
      </c>
      <c r="I104" s="12">
        <f t="shared" si="30"/>
        <v>0</v>
      </c>
      <c r="J104" s="12">
        <f t="shared" si="30"/>
        <v>0</v>
      </c>
      <c r="K104" s="12">
        <f t="shared" si="30"/>
        <v>0</v>
      </c>
      <c r="L104" s="12">
        <f t="shared" si="30"/>
        <v>0</v>
      </c>
      <c r="M104" s="12">
        <f t="shared" si="30"/>
        <v>0</v>
      </c>
    </row>
    <row r="105" spans="1:13" ht="29.25" customHeight="1" hidden="1">
      <c r="A105" s="13" t="s">
        <v>51</v>
      </c>
      <c r="B105" s="12"/>
      <c r="C105" s="14">
        <v>18</v>
      </c>
      <c r="D105" s="14">
        <v>0</v>
      </c>
      <c r="E105" s="14"/>
      <c r="F105" s="14"/>
      <c r="G105" s="14"/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</row>
    <row r="106" spans="1:13" ht="15.75" customHeight="1" hidden="1">
      <c r="A106" s="11" t="s">
        <v>52</v>
      </c>
      <c r="B106" s="12" t="s">
        <v>47</v>
      </c>
      <c r="C106" s="12">
        <f>C107</f>
        <v>0</v>
      </c>
      <c r="D106" s="12">
        <f aca="true" t="shared" si="31" ref="D106:M106">D107</f>
        <v>0</v>
      </c>
      <c r="E106" s="12"/>
      <c r="F106" s="12"/>
      <c r="G106" s="12"/>
      <c r="H106" s="12">
        <f t="shared" si="31"/>
        <v>0</v>
      </c>
      <c r="I106" s="12">
        <f t="shared" si="31"/>
        <v>0</v>
      </c>
      <c r="J106" s="12">
        <f t="shared" si="31"/>
        <v>0</v>
      </c>
      <c r="K106" s="12">
        <f t="shared" si="31"/>
        <v>0</v>
      </c>
      <c r="L106" s="12">
        <f t="shared" si="31"/>
        <v>0</v>
      </c>
      <c r="M106" s="12">
        <f t="shared" si="31"/>
        <v>0</v>
      </c>
    </row>
    <row r="107" spans="1:13" ht="30" customHeight="1" hidden="1">
      <c r="A107" s="13" t="s">
        <v>51</v>
      </c>
      <c r="B107" s="12"/>
      <c r="C107" s="14">
        <v>0</v>
      </c>
      <c r="D107" s="14">
        <v>0</v>
      </c>
      <c r="E107" s="14"/>
      <c r="F107" s="14"/>
      <c r="G107" s="14"/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</row>
    <row r="108" spans="1:13" ht="15.75" customHeight="1" hidden="1">
      <c r="A108" s="11" t="s">
        <v>77</v>
      </c>
      <c r="B108" s="12" t="s">
        <v>47</v>
      </c>
      <c r="C108" s="12">
        <f>C109</f>
        <v>2906.75</v>
      </c>
      <c r="D108" s="12">
        <f aca="true" t="shared" si="32" ref="D108:M108">D109</f>
        <v>0</v>
      </c>
      <c r="E108" s="12"/>
      <c r="F108" s="12"/>
      <c r="G108" s="12"/>
      <c r="H108" s="12">
        <f t="shared" si="32"/>
        <v>0</v>
      </c>
      <c r="I108" s="12">
        <f t="shared" si="32"/>
        <v>0</v>
      </c>
      <c r="J108" s="12">
        <f t="shared" si="32"/>
        <v>0</v>
      </c>
      <c r="K108" s="12">
        <f t="shared" si="32"/>
        <v>0</v>
      </c>
      <c r="L108" s="12">
        <f t="shared" si="32"/>
        <v>0</v>
      </c>
      <c r="M108" s="12">
        <f t="shared" si="32"/>
        <v>0</v>
      </c>
    </row>
    <row r="109" spans="1:13" ht="15.75" hidden="1">
      <c r="A109" s="13" t="s">
        <v>51</v>
      </c>
      <c r="B109" s="12"/>
      <c r="C109" s="14">
        <v>2906.75</v>
      </c>
      <c r="D109" s="14">
        <v>0</v>
      </c>
      <c r="E109" s="14"/>
      <c r="F109" s="14"/>
      <c r="G109" s="14"/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</row>
    <row r="110" spans="1:13" ht="31.5">
      <c r="A110" s="11" t="s">
        <v>78</v>
      </c>
      <c r="B110" s="12" t="s">
        <v>47</v>
      </c>
      <c r="C110" s="12">
        <f>C111</f>
        <v>0</v>
      </c>
      <c r="D110" s="12">
        <f aca="true" t="shared" si="33" ref="D110:M110">D111</f>
        <v>0</v>
      </c>
      <c r="E110" s="12">
        <f>E111</f>
        <v>0</v>
      </c>
      <c r="F110" s="12">
        <f>F111</f>
        <v>685.14</v>
      </c>
      <c r="G110" s="12">
        <f>G111</f>
        <v>1250</v>
      </c>
      <c r="H110" s="12">
        <f t="shared" si="33"/>
        <v>1350</v>
      </c>
      <c r="I110" s="12">
        <f t="shared" si="33"/>
        <v>1450</v>
      </c>
      <c r="J110" s="12">
        <f t="shared" si="33"/>
        <v>1460</v>
      </c>
      <c r="K110" s="12">
        <f t="shared" si="33"/>
        <v>1465</v>
      </c>
      <c r="L110" s="12">
        <f t="shared" si="33"/>
        <v>1470</v>
      </c>
      <c r="M110" s="12">
        <f t="shared" si="33"/>
        <v>1472</v>
      </c>
    </row>
    <row r="111" spans="1:13" ht="15.75" customHeight="1">
      <c r="A111" s="13" t="s">
        <v>51</v>
      </c>
      <c r="B111" s="12"/>
      <c r="C111" s="14">
        <v>0</v>
      </c>
      <c r="D111" s="14">
        <v>0</v>
      </c>
      <c r="E111" s="14"/>
      <c r="F111" s="14">
        <v>685.14</v>
      </c>
      <c r="G111" s="14">
        <v>1250</v>
      </c>
      <c r="H111" s="14">
        <v>1350</v>
      </c>
      <c r="I111" s="14">
        <v>1450</v>
      </c>
      <c r="J111" s="14">
        <v>1460</v>
      </c>
      <c r="K111" s="14">
        <v>1465</v>
      </c>
      <c r="L111" s="14">
        <v>1470</v>
      </c>
      <c r="M111" s="14">
        <v>1472</v>
      </c>
    </row>
    <row r="112" spans="1:13" ht="29.25" customHeight="1">
      <c r="A112" s="11" t="s">
        <v>54</v>
      </c>
      <c r="B112" s="12" t="s">
        <v>47</v>
      </c>
      <c r="C112" s="12">
        <f aca="true" t="shared" si="34" ref="C112:M112">C113+C114+C115</f>
        <v>2081.6</v>
      </c>
      <c r="D112" s="12">
        <f t="shared" si="34"/>
        <v>2329.7</v>
      </c>
      <c r="E112" s="12">
        <f t="shared" si="34"/>
        <v>2246.2999999999997</v>
      </c>
      <c r="F112" s="12">
        <f t="shared" si="34"/>
        <v>2290.5</v>
      </c>
      <c r="G112" s="12">
        <f t="shared" si="34"/>
        <v>2082.5</v>
      </c>
      <c r="H112" s="12">
        <f t="shared" si="34"/>
        <v>1931.1</v>
      </c>
      <c r="I112" s="12">
        <f t="shared" si="34"/>
        <v>2037.2</v>
      </c>
      <c r="J112" s="12">
        <f t="shared" si="34"/>
        <v>1931.2</v>
      </c>
      <c r="K112" s="12">
        <f t="shared" si="34"/>
        <v>2038.3</v>
      </c>
      <c r="L112" s="12">
        <f t="shared" si="34"/>
        <v>1981.2</v>
      </c>
      <c r="M112" s="12">
        <f t="shared" si="34"/>
        <v>2040.3999999999999</v>
      </c>
    </row>
    <row r="113" spans="1:13" ht="31.5" customHeight="1">
      <c r="A113" s="13" t="s">
        <v>55</v>
      </c>
      <c r="B113" s="14"/>
      <c r="C113" s="14">
        <v>1808.3</v>
      </c>
      <c r="D113" s="14">
        <v>2076.6</v>
      </c>
      <c r="E113" s="14">
        <v>1995.5</v>
      </c>
      <c r="F113" s="14">
        <v>2061.2</v>
      </c>
      <c r="G113" s="14">
        <v>1850</v>
      </c>
      <c r="H113" s="14">
        <v>1700</v>
      </c>
      <c r="I113" s="14">
        <v>1800</v>
      </c>
      <c r="J113" s="14">
        <v>1700</v>
      </c>
      <c r="K113" s="14">
        <v>1800</v>
      </c>
      <c r="L113" s="14">
        <v>1750</v>
      </c>
      <c r="M113" s="14">
        <v>1800</v>
      </c>
    </row>
    <row r="114" spans="1:13" ht="20.25" customHeight="1">
      <c r="A114" s="13" t="s">
        <v>56</v>
      </c>
      <c r="B114" s="14"/>
      <c r="C114" s="14">
        <v>97.5</v>
      </c>
      <c r="D114" s="14">
        <v>84.5</v>
      </c>
      <c r="E114" s="14">
        <v>69.1</v>
      </c>
      <c r="F114" s="14">
        <v>72</v>
      </c>
      <c r="G114" s="14">
        <v>72.5</v>
      </c>
      <c r="H114" s="14">
        <v>71.1</v>
      </c>
      <c r="I114" s="14">
        <v>74.2</v>
      </c>
      <c r="J114" s="14">
        <v>71.2</v>
      </c>
      <c r="K114" s="14">
        <v>74.3</v>
      </c>
      <c r="L114" s="14">
        <v>71.2</v>
      </c>
      <c r="M114" s="14">
        <v>75.8</v>
      </c>
    </row>
    <row r="115" spans="1:13" ht="36.75" customHeight="1">
      <c r="A115" s="13" t="s">
        <v>57</v>
      </c>
      <c r="B115" s="14"/>
      <c r="C115" s="14">
        <v>175.8</v>
      </c>
      <c r="D115" s="14">
        <v>168.6</v>
      </c>
      <c r="E115" s="14">
        <v>181.7</v>
      </c>
      <c r="F115" s="14">
        <v>157.3</v>
      </c>
      <c r="G115" s="14">
        <v>160</v>
      </c>
      <c r="H115" s="14">
        <v>160</v>
      </c>
      <c r="I115" s="14">
        <v>163</v>
      </c>
      <c r="J115" s="14">
        <v>160</v>
      </c>
      <c r="K115" s="14">
        <v>164</v>
      </c>
      <c r="L115" s="14">
        <v>160</v>
      </c>
      <c r="M115" s="14">
        <v>164.6</v>
      </c>
    </row>
    <row r="116" spans="1:13" ht="33.75" customHeight="1">
      <c r="A116" s="11" t="s">
        <v>113</v>
      </c>
      <c r="B116" s="12" t="s">
        <v>47</v>
      </c>
      <c r="C116" s="12">
        <f>C117+C118</f>
        <v>395.245</v>
      </c>
      <c r="D116" s="12">
        <f>D117+D118</f>
        <v>351.26</v>
      </c>
      <c r="E116" s="12">
        <f>E117+E118</f>
        <v>351.9</v>
      </c>
      <c r="F116" s="12">
        <f>F117+F118</f>
        <v>377</v>
      </c>
      <c r="G116" s="12">
        <f aca="true" t="shared" si="35" ref="G116:M116">G117+G118</f>
        <v>443</v>
      </c>
      <c r="H116" s="12">
        <f t="shared" si="35"/>
        <v>457</v>
      </c>
      <c r="I116" s="12">
        <f t="shared" si="35"/>
        <v>457</v>
      </c>
      <c r="J116" s="12">
        <f t="shared" si="35"/>
        <v>458</v>
      </c>
      <c r="K116" s="12">
        <f t="shared" si="35"/>
        <v>458</v>
      </c>
      <c r="L116" s="12">
        <f t="shared" si="35"/>
        <v>458</v>
      </c>
      <c r="M116" s="12">
        <f t="shared" si="35"/>
        <v>458</v>
      </c>
    </row>
    <row r="117" spans="1:13" s="20" customFormat="1" ht="21" customHeight="1">
      <c r="A117" s="13" t="s">
        <v>58</v>
      </c>
      <c r="B117" s="14"/>
      <c r="C117" s="14">
        <v>104.245</v>
      </c>
      <c r="D117" s="14">
        <v>137.44</v>
      </c>
      <c r="E117" s="14">
        <v>125.5</v>
      </c>
      <c r="F117" s="14">
        <f>60.4+45.6</f>
        <v>106</v>
      </c>
      <c r="G117" s="14">
        <f>91+80</f>
        <v>171</v>
      </c>
      <c r="H117" s="14">
        <f>185</f>
        <v>185</v>
      </c>
      <c r="I117" s="14">
        <v>185</v>
      </c>
      <c r="J117" s="14">
        <v>185</v>
      </c>
      <c r="K117" s="14">
        <v>185</v>
      </c>
      <c r="L117" s="14">
        <v>185</v>
      </c>
      <c r="M117" s="14">
        <v>185</v>
      </c>
    </row>
    <row r="118" spans="1:13" s="21" customFormat="1" ht="30" customHeight="1">
      <c r="A118" s="13" t="s">
        <v>59</v>
      </c>
      <c r="B118" s="14"/>
      <c r="C118" s="14">
        <v>291</v>
      </c>
      <c r="D118" s="14">
        <v>213.82</v>
      </c>
      <c r="E118" s="14">
        <v>226.4</v>
      </c>
      <c r="F118" s="14">
        <v>271</v>
      </c>
      <c r="G118" s="14">
        <v>272</v>
      </c>
      <c r="H118" s="14">
        <v>272</v>
      </c>
      <c r="I118" s="14">
        <v>272</v>
      </c>
      <c r="J118" s="14">
        <v>273</v>
      </c>
      <c r="K118" s="14">
        <v>273</v>
      </c>
      <c r="L118" s="14">
        <v>273</v>
      </c>
      <c r="M118" s="14">
        <v>273</v>
      </c>
    </row>
    <row r="121" spans="1:13" s="20" customFormat="1" ht="15" customHeight="1">
      <c r="A121" s="39" t="s">
        <v>62</v>
      </c>
      <c r="B121" s="39"/>
      <c r="C121" s="39"/>
      <c r="D121" s="39"/>
      <c r="E121" s="39"/>
      <c r="F121" s="39"/>
      <c r="G121" s="39"/>
      <c r="H121" s="39"/>
      <c r="I121" s="39"/>
      <c r="J121" s="18" t="s">
        <v>63</v>
      </c>
      <c r="K121" s="19"/>
      <c r="L121" s="19"/>
      <c r="M121" s="19"/>
    </row>
    <row r="122" spans="1:13" s="21" customFormat="1" ht="12.7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</row>
    <row r="123" spans="1:13" s="21" customFormat="1" ht="16.5" customHeight="1">
      <c r="A123" s="23" t="s">
        <v>64</v>
      </c>
      <c r="B123"/>
      <c r="C123"/>
      <c r="D123"/>
      <c r="E123"/>
      <c r="F123"/>
      <c r="G123"/>
      <c r="H123" s="24"/>
      <c r="I123" s="25"/>
      <c r="J123" s="26"/>
      <c r="K123" s="26"/>
      <c r="L123" s="26"/>
      <c r="M123" s="26"/>
    </row>
  </sheetData>
  <sheetProtection/>
  <mergeCells count="8">
    <mergeCell ref="A121:I121"/>
    <mergeCell ref="A2:M2"/>
    <mergeCell ref="A4:A5"/>
    <mergeCell ref="H4:I4"/>
    <mergeCell ref="L4:M4"/>
    <mergeCell ref="J4:K4"/>
    <mergeCell ref="A3:L3"/>
    <mergeCell ref="A60:M60"/>
  </mergeCells>
  <printOptions/>
  <pageMargins left="0.7480314960629921" right="0.35433070866141736" top="0.5905511811023623" bottom="0.3937007874015748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Марета</dc:creator>
  <cp:keywords/>
  <dc:description/>
  <cp:lastModifiedBy>Нефляшева Мариет Аскеровна</cp:lastModifiedBy>
  <cp:lastPrinted>2021-07-12T06:34:38Z</cp:lastPrinted>
  <dcterms:created xsi:type="dcterms:W3CDTF">2013-12-13T17:51:56Z</dcterms:created>
  <dcterms:modified xsi:type="dcterms:W3CDTF">2021-07-12T06:34:42Z</dcterms:modified>
  <cp:category/>
  <cp:version/>
  <cp:contentType/>
  <cp:contentStatus/>
</cp:coreProperties>
</file>